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cmongolia-my.sharepoint.com/personal/munkhzul_b_crc_gov_mn/Documents/Documents/DESKTOP/Дата мэдээлэл вэбд/2025 он/"/>
    </mc:Choice>
  </mc:AlternateContent>
  <xr:revisionPtr revIDLastSave="268" documentId="13_ncr:1_{0270D2D9-5E75-41A5-AC04-2A0ADA4DF47D}" xr6:coauthVersionLast="47" xr6:coauthVersionMax="47" xr10:uidLastSave="{936F39A9-FF62-48C5-B8EB-F19771D121BB}"/>
  <bookViews>
    <workbookView xWindow="-120" yWindow="-120" windowWidth="29040" windowHeight="15720" tabRatio="601" xr2:uid="{25852519-25F3-43CE-82F4-FCD4303C8B77}"/>
  </bookViews>
  <sheets>
    <sheet name="Үүрэн холбоо" sheetId="1" r:id="rId1"/>
    <sheet name="Хэрэглэгчийн тоо, байршлаар " sheetId="2" r:id="rId2"/>
  </sheets>
  <definedNames>
    <definedName name="_xlnm._FilterDatabase" localSheetId="1" hidden="1">'Хэрэглэгчийн тоо, байршлаар '!$A$7:$D$369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" i="1" l="1"/>
  <c r="O39" i="1"/>
  <c r="N39" i="1"/>
  <c r="M39" i="1"/>
  <c r="L39" i="1"/>
  <c r="K39" i="1"/>
  <c r="J39" i="1"/>
  <c r="I39" i="1"/>
  <c r="H39" i="1"/>
  <c r="G39" i="1"/>
  <c r="P38" i="1"/>
  <c r="O38" i="1"/>
  <c r="N38" i="1"/>
  <c r="M38" i="1"/>
  <c r="L38" i="1"/>
  <c r="K38" i="1"/>
  <c r="J38" i="1"/>
  <c r="I38" i="1"/>
  <c r="H38" i="1"/>
  <c r="G38" i="1"/>
  <c r="P37" i="1"/>
  <c r="O37" i="1"/>
  <c r="N37" i="1"/>
  <c r="M37" i="1"/>
  <c r="L37" i="1"/>
  <c r="K37" i="1"/>
  <c r="J37" i="1"/>
  <c r="I37" i="1"/>
  <c r="H37" i="1"/>
  <c r="G37" i="1"/>
  <c r="E11" i="1"/>
  <c r="D11" i="1"/>
  <c r="C11" i="1"/>
  <c r="E10" i="1"/>
  <c r="D10" i="1"/>
  <c r="C10" i="1"/>
</calcChain>
</file>

<file path=xl/sharedStrings.xml><?xml version="1.0" encoding="utf-8"?>
<sst xmlns="http://schemas.openxmlformats.org/spreadsheetml/2006/main" count="1355" uniqueCount="407">
  <si>
    <t xml:space="preserve">1996 он </t>
  </si>
  <si>
    <t xml:space="preserve">2001 он </t>
  </si>
  <si>
    <t xml:space="preserve">2002 он </t>
  </si>
  <si>
    <t>2003 он</t>
  </si>
  <si>
    <t xml:space="preserve">2004 он </t>
  </si>
  <si>
    <t xml:space="preserve">2005 он </t>
  </si>
  <si>
    <t xml:space="preserve">2006 он </t>
  </si>
  <si>
    <t>2007 он</t>
  </si>
  <si>
    <t xml:space="preserve">2008 он </t>
  </si>
  <si>
    <t xml:space="preserve">2009 он </t>
  </si>
  <si>
    <t xml:space="preserve">2010 он </t>
  </si>
  <si>
    <t xml:space="preserve">2011 он </t>
  </si>
  <si>
    <t xml:space="preserve">2012 он </t>
  </si>
  <si>
    <t xml:space="preserve">2013 он </t>
  </si>
  <si>
    <t xml:space="preserve">2014 он </t>
  </si>
  <si>
    <t xml:space="preserve">2015 он </t>
  </si>
  <si>
    <t xml:space="preserve">2016 он </t>
  </si>
  <si>
    <t xml:space="preserve">2017 он </t>
  </si>
  <si>
    <t xml:space="preserve">2018 он </t>
  </si>
  <si>
    <t xml:space="preserve">2019 он </t>
  </si>
  <si>
    <t>2020 он</t>
  </si>
  <si>
    <t>2021 он</t>
  </si>
  <si>
    <t xml:space="preserve">Нийт дүн </t>
  </si>
  <si>
    <t xml:space="preserve">2007 он </t>
  </si>
  <si>
    <t>2009 он</t>
  </si>
  <si>
    <t>2010 он</t>
  </si>
  <si>
    <t>2011 он</t>
  </si>
  <si>
    <t>2012 он</t>
  </si>
  <si>
    <t>2013 он</t>
  </si>
  <si>
    <t>2014 он</t>
  </si>
  <si>
    <t xml:space="preserve">2017 он  </t>
  </si>
  <si>
    <t xml:space="preserve">2018 он  </t>
  </si>
  <si>
    <t xml:space="preserve">Мобиком корпораци ХХК </t>
  </si>
  <si>
    <t xml:space="preserve">Скайтел ХХК </t>
  </si>
  <si>
    <t>N/A</t>
  </si>
  <si>
    <t xml:space="preserve">Юнител ХХК </t>
  </si>
  <si>
    <t xml:space="preserve">Жи-Мобайл ХХК </t>
  </si>
  <si>
    <t xml:space="preserve">Нийт </t>
  </si>
  <si>
    <t>2016 он</t>
  </si>
  <si>
    <t>2017 он</t>
  </si>
  <si>
    <t>2008 он</t>
  </si>
  <si>
    <t>2015 он</t>
  </si>
  <si>
    <t xml:space="preserve">2016 он  </t>
  </si>
  <si>
    <t xml:space="preserve">Дараа төлбөрт </t>
  </si>
  <si>
    <t xml:space="preserve">Урьдчилсан төлбөрт </t>
  </si>
  <si>
    <t xml:space="preserve">Хосолсон төлбөрт  </t>
  </si>
  <si>
    <t xml:space="preserve">Нийт  </t>
  </si>
  <si>
    <t>2002 он</t>
  </si>
  <si>
    <t xml:space="preserve">2003 он </t>
  </si>
  <si>
    <t>Сүлжээ доторх яриа</t>
  </si>
  <si>
    <t xml:space="preserve">Гарах ачаалал </t>
  </si>
  <si>
    <t>Орох ачаалал</t>
  </si>
  <si>
    <t xml:space="preserve">SMS илгээсэн </t>
  </si>
  <si>
    <t>3G</t>
  </si>
  <si>
    <t>4G/ LTE</t>
  </si>
  <si>
    <t xml:space="preserve">Үүрэн холбооны идэвхтэй хэрэглэгчийн тоо </t>
  </si>
  <si>
    <t>2022 он</t>
  </si>
  <si>
    <t>Ондо ХХК</t>
  </si>
  <si>
    <t>3G  хэрэглэгчийн тоо</t>
  </si>
  <si>
    <t xml:space="preserve">4G/LTE хэрэглэгчийн тоо </t>
  </si>
  <si>
    <t>M2M хэрэглэгчийн тоо</t>
  </si>
  <si>
    <t>Үүрэн холбооны ярианы нийт ачаалал, сая.мин</t>
  </si>
  <si>
    <t>Зөвхөн дата</t>
  </si>
  <si>
    <t>Ухаалаг төхөөрөмж хэрэглэгчийн тоо</t>
  </si>
  <si>
    <t>2023 он</t>
  </si>
  <si>
    <t>2021 хагас жил</t>
  </si>
  <si>
    <t>2022 хагас жил</t>
  </si>
  <si>
    <t>2023 хагас жил</t>
  </si>
  <si>
    <t>2024 хагас жил</t>
  </si>
  <si>
    <t>Үүрэн холбооны хэрэглэгчийн зах зээлд эзлэх хувь</t>
  </si>
  <si>
    <t>Дата болон яриа хосолсон</t>
  </si>
  <si>
    <t>Үүрэн холбооны нэг хэрэглэгчээс олох дундаж орлого /ARPU/, төг</t>
  </si>
  <si>
    <t>2024 он</t>
  </si>
  <si>
    <t xml:space="preserve">Үйлчилгээний төлбөрийн нөхцлөөр зах зээлд эзлэх хувь </t>
  </si>
  <si>
    <t>Үүрэн холбооны сүлжээнд илгээгдсэн мессежний тоо, сая ширхэг</t>
  </si>
  <si>
    <t>Хөдөлгөөнт өргөн зурвасын идэвхтэй хэрэглэгчийн тоо</t>
  </si>
  <si>
    <t xml:space="preserve"> Нэг хэрэглэгчээс олох дундаж орлого, төг</t>
  </si>
  <si>
    <t>Үүрэн холбооны сүлжээнд үүсгэсэн дата хэрэглээ, TБайт</t>
  </si>
  <si>
    <t>2025 хагас жил</t>
  </si>
  <si>
    <t>2025 он</t>
  </si>
  <si>
    <t>Аймаг, хот</t>
  </si>
  <si>
    <t>Байршил</t>
  </si>
  <si>
    <t>Улаанбаатар</t>
  </si>
  <si>
    <t>Багануур дүүрэг</t>
  </si>
  <si>
    <t>Багахангай дүүрэг</t>
  </si>
  <si>
    <t>Баянгол дүүрэг</t>
  </si>
  <si>
    <t>Баянзүрх дүүрэг</t>
  </si>
  <si>
    <t>Налайх дүүрэг</t>
  </si>
  <si>
    <t>Сонгинохайрхан дүүрэг</t>
  </si>
  <si>
    <t>Сүхбаатар дүүрэг</t>
  </si>
  <si>
    <t>Хан-Уул дүүрэг</t>
  </si>
  <si>
    <t>Чингэлтэй дүүрэг</t>
  </si>
  <si>
    <t>Улаанбаатар хотын нийт дүн</t>
  </si>
  <si>
    <t>Архангай</t>
  </si>
  <si>
    <t>Эрдэнэбулган</t>
  </si>
  <si>
    <t>Батцэнгэл</t>
  </si>
  <si>
    <t>Булган</t>
  </si>
  <si>
    <t>Жаргалант</t>
  </si>
  <si>
    <t>Их тамир</t>
  </si>
  <si>
    <t>Өгийнуур</t>
  </si>
  <si>
    <t>Өлзийт</t>
  </si>
  <si>
    <t>Өндөр-Улаан</t>
  </si>
  <si>
    <t>Тариат</t>
  </si>
  <si>
    <t>Төвшрүүлэх</t>
  </si>
  <si>
    <t>Хайрхан</t>
  </si>
  <si>
    <t>Хангай</t>
  </si>
  <si>
    <t>Хашаат</t>
  </si>
  <si>
    <t>Хотонт</t>
  </si>
  <si>
    <t>Цахир</t>
  </si>
  <si>
    <t>Цэнхэр</t>
  </si>
  <si>
    <t>Цэцэрлэг</t>
  </si>
  <si>
    <t>Чулуут</t>
  </si>
  <si>
    <t>Эрдэнэмандал</t>
  </si>
  <si>
    <t>Архангай аймгийн нийт дүн</t>
  </si>
  <si>
    <t>Баян-Өлгий</t>
  </si>
  <si>
    <t>Өлгий</t>
  </si>
  <si>
    <t>Алтай</t>
  </si>
  <si>
    <t>Алтанцөгц</t>
  </si>
  <si>
    <t>Баяннуур</t>
  </si>
  <si>
    <t>Бугат</t>
  </si>
  <si>
    <t>Буянт</t>
  </si>
  <si>
    <t>Дэлүүн</t>
  </si>
  <si>
    <t>Ногооннуур</t>
  </si>
  <si>
    <t>Сагсай</t>
  </si>
  <si>
    <t>Толбо</t>
  </si>
  <si>
    <t>Улаанхус</t>
  </si>
  <si>
    <t>Цэнгэл</t>
  </si>
  <si>
    <t>Баян-Өлгий аймгийн нийт дүн</t>
  </si>
  <si>
    <t>Баянхонгор</t>
  </si>
  <si>
    <t>Баацагаан</t>
  </si>
  <si>
    <t>Баянбулаг</t>
  </si>
  <si>
    <t>Баянговь</t>
  </si>
  <si>
    <t>Баянлиг</t>
  </si>
  <si>
    <t>Баян-Овоо</t>
  </si>
  <si>
    <t>Баян-Өндөр</t>
  </si>
  <si>
    <t>Баянцагаан</t>
  </si>
  <si>
    <t>Богд</t>
  </si>
  <si>
    <t>Бөмбөгөр</t>
  </si>
  <si>
    <t>Бууцагаан</t>
  </si>
  <si>
    <t>Галуут</t>
  </si>
  <si>
    <t>Гурванбулаг</t>
  </si>
  <si>
    <t>Жинст</t>
  </si>
  <si>
    <t>Заг</t>
  </si>
  <si>
    <t>Хүрээмарал</t>
  </si>
  <si>
    <t>Шинэжинст</t>
  </si>
  <si>
    <t>Эрдэнэцогт</t>
  </si>
  <si>
    <t>Баянхонгор аймгийн нийт дүн</t>
  </si>
  <si>
    <t>Баян-Агт</t>
  </si>
  <si>
    <t>Бүрэгхангай</t>
  </si>
  <si>
    <t>Гурван булаг</t>
  </si>
  <si>
    <t>Дашинчилэн</t>
  </si>
  <si>
    <t>Могод</t>
  </si>
  <si>
    <t>Орхон</t>
  </si>
  <si>
    <t>Рашаант</t>
  </si>
  <si>
    <t>Сайхан</t>
  </si>
  <si>
    <t>Сэлэнгэ</t>
  </si>
  <si>
    <t>Тэшиг</t>
  </si>
  <si>
    <t>Хангал</t>
  </si>
  <si>
    <t>Хишиг-Өндөр</t>
  </si>
  <si>
    <t>Хутаг-Өндөр</t>
  </si>
  <si>
    <t>Булган аймгийн нийт дүн</t>
  </si>
  <si>
    <t>Говь-Алтай</t>
  </si>
  <si>
    <t>Есөнбулаг</t>
  </si>
  <si>
    <t>Алтай сум</t>
  </si>
  <si>
    <t>Баян-Уул</t>
  </si>
  <si>
    <t>Бигэр</t>
  </si>
  <si>
    <t>Дарив</t>
  </si>
  <si>
    <t>Дэлгэр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</si>
  <si>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</si>
  <si>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</si>
  <si>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</si>
  <si>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</si>
  <si>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</si>
  <si>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</si>
  <si>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</si>
  <si>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</si>
  <si>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</si>
  <si>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</si>
  <si>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</si>
  <si>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Говь-Алтай аймгийн нийт дүн</t>
  </si>
  <si>
    <t>Говьсүмбэр</t>
  </si>
  <si>
    <t>Сүмбэр</t>
  </si>
  <si>
    <t>Баянтал</t>
  </si>
  <si>
    <t>Шивээговь</t>
  </si>
  <si>
    <t>Говьсүмбэр аймгийн нийт дүн</t>
  </si>
  <si>
    <t>Дархан-Уул</t>
  </si>
  <si>
    <t>Дархан</t>
  </si>
  <si>
    <t>Хонгор</t>
  </si>
  <si>
    <t>Шарын гол</t>
  </si>
  <si>
    <t>Дархан-Уул аймгийн нийт дүн</t>
  </si>
  <si>
    <t>Дорноговь</t>
  </si>
  <si>
    <t>Сайншанд</t>
  </si>
  <si>
    <t>Айраг</t>
  </si>
  <si>
    <t>Алтанширээ</t>
  </si>
  <si>
    <t>Даланжаргалан</t>
  </si>
  <si>
    <t>Дэлгэрэх</t>
  </si>
  <si>
    <t>Замын-Үүд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</si>
  <si>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</si>
  <si>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</si>
  <si>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</si>
  <si>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</si>
  <si>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</si>
  <si>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</si>
  <si>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Хөвсгөл</t>
  </si>
  <si>
    <t>Дорноговь аймгийн нийт дүн</t>
  </si>
  <si>
    <t>Дорнод</t>
  </si>
  <si>
    <t>Хэрлэн</t>
  </si>
  <si>
    <t>Баяндун</t>
  </si>
  <si>
    <t>Баянтүмэн</t>
  </si>
  <si>
    <t>Гурванзагал</t>
  </si>
  <si>
    <t>Дашбалбар</t>
  </si>
  <si>
    <t>Матад</t>
  </si>
  <si>
    <t>Сэргэлэн</t>
  </si>
  <si>
    <t>Халхгол</t>
  </si>
  <si>
    <t>Хөлөнбуйр</t>
  </si>
  <si>
    <t>Цагаан-Овоо</t>
  </si>
  <si>
    <t>Чойбалсан</t>
  </si>
  <si>
    <t>Чулуунхороот</t>
  </si>
  <si>
    <t>Дорнод аймгийн нийт дүн</t>
  </si>
  <si>
    <t>Дундговь</t>
  </si>
  <si>
    <t>Сайнцагаан</t>
  </si>
  <si>
    <t>Адаацаг</t>
  </si>
  <si>
    <t>Баянжаргалан</t>
  </si>
  <si>
    <t>Говь-Угтаал</t>
  </si>
  <si>
    <t>Гурвансайхан</t>
  </si>
  <si>
    <t>Дэлгэрхангай</t>
  </si>
  <si>
    <t>Дэлгэрцогт</t>
  </si>
  <si>
    <t>Дэрэн</t>
  </si>
  <si>
    <t>Луус</t>
  </si>
  <si>
    <t>Өндөршил</t>
  </si>
  <si>
    <t>Сайхан овоо</t>
  </si>
  <si>
    <t>Хулд</t>
  </si>
  <si>
    <t>Цагаандэлгэр</t>
  </si>
  <si>
    <t>Эрдэнэдалай</t>
  </si>
  <si>
    <t>Дундговь аймгийн нийт дүн</t>
  </si>
  <si>
    <t>Завхан</t>
  </si>
  <si>
    <t>Улиастай</t>
  </si>
  <si>
    <t>Алдархаан</t>
  </si>
  <si>
    <t>Асгат</t>
  </si>
  <si>
    <t>Баянтэс</t>
  </si>
  <si>
    <t>Баянхайрхан</t>
  </si>
  <si>
    <t>Дөрвөлжин</t>
  </si>
  <si>
    <t>Завханмандал</t>
  </si>
  <si>
    <t>Идэр</t>
  </si>
  <si>
    <t>Их -Уул</t>
  </si>
  <si>
    <t>Нөмрөг</t>
  </si>
  <si>
    <t>Отгон</t>
  </si>
  <si>
    <t>Сантмаргац</t>
  </si>
  <si>
    <t>Сонгино</t>
  </si>
  <si>
    <t>Тосонцэнгэл</t>
  </si>
  <si>
    <t>Түдэвтэй</t>
  </si>
  <si>
    <t>Тэлмэн</t>
  </si>
  <si>
    <t>Тэс</t>
  </si>
  <si>
    <t>Ургамал</t>
  </si>
  <si>
    <t>Цагаанхайрхан</t>
  </si>
  <si>
    <t>Цагаанчулуут</t>
  </si>
  <si>
    <t>Цэцэн-Уул</t>
  </si>
  <si>
    <t>Шилүүстэй</t>
  </si>
  <si>
    <t>Эрдэнэхайрхан</t>
  </si>
  <si>
    <t>Яруу</t>
  </si>
  <si>
    <t>Завхан аймгийн нийт дүн</t>
  </si>
  <si>
    <t>Орхон аймгийн нийт дүн</t>
  </si>
  <si>
    <t>Өвөрхангай</t>
  </si>
  <si>
    <t>Арвайхээр</t>
  </si>
  <si>
    <t>Баруунбаян-Улаан</t>
  </si>
  <si>
    <t>Бат-Өлзий</t>
  </si>
  <si>
    <t>Баянгол</t>
  </si>
  <si>
    <t>Бүрд</t>
  </si>
  <si>
    <t>Гучин -ус</t>
  </si>
  <si>
    <t>Eсөнзүйл</t>
  </si>
  <si>
    <t>Зүүнбаян-Улаан</t>
  </si>
  <si>
    <t>Нарийн тээл</t>
  </si>
  <si>
    <t>Сант</t>
  </si>
  <si>
    <t>Тарагт</t>
  </si>
  <si>
    <t>Уянга</t>
  </si>
  <si>
    <t>Хайрхандулаан</t>
  </si>
  <si>
    <t>Хархорин</t>
  </si>
  <si>
    <t>Хужирт</t>
  </si>
  <si>
    <t>Өвөрхангай аймгийн нийт дүн</t>
  </si>
  <si>
    <t>Өмнөговь</t>
  </si>
  <si>
    <t>Даланзадгад</t>
  </si>
  <si>
    <t>Баяндалай</t>
  </si>
  <si>
    <t>Гурвантэс</t>
  </si>
  <si>
    <t>Мандал-Овоо</t>
  </si>
  <si>
    <t>Манлай</t>
  </si>
  <si>
    <t>Ноён</t>
  </si>
  <si>
    <t>Номгон</t>
  </si>
  <si>
    <t>Сэврэй</t>
  </si>
  <si>
    <t>Ханбогд</t>
  </si>
  <si>
    <t>Ханхонгор</t>
  </si>
  <si>
    <t>Хүрмэн</t>
  </si>
  <si>
    <t>Цогт-Овоо</t>
  </si>
  <si>
    <t>Цогтцэций</t>
  </si>
  <si>
    <t>Өмнөговь аймгийн нийт дүн</t>
  </si>
  <si>
    <t>Сүхбаатар</t>
  </si>
  <si>
    <t>Баруун-Урт</t>
  </si>
  <si>
    <t>Баяндэлгэр</t>
  </si>
  <si>
    <t>Дарьганга</t>
  </si>
  <si>
    <t>Мөнххаан</t>
  </si>
  <si>
    <t>Наран</t>
  </si>
  <si>
    <t>Онгон</t>
  </si>
  <si>
    <t>Түвшинширээ</t>
  </si>
  <si>
    <t>Түмэнцогт</t>
  </si>
  <si>
    <t>Уулбаян</t>
  </si>
  <si>
    <t>Халзан</t>
  </si>
  <si>
    <t>Эрдэнэцагаан</t>
  </si>
  <si>
    <t>Сүхбаатар аймгийн нийт дүн</t>
  </si>
  <si>
    <t>Алтанбулаг</t>
  </si>
  <si>
    <t>Баруунбүрэн</t>
  </si>
  <si>
    <t>Ерөө</t>
  </si>
  <si>
    <t>Жавхлант</t>
  </si>
  <si>
    <t>Зүүнбүрэн</t>
  </si>
  <si>
    <t>Мандал</t>
  </si>
  <si>
    <t>Орхонтуул</t>
  </si>
  <si>
    <t>Түшиг</t>
  </si>
  <si>
    <t>Хүдэр</t>
  </si>
  <si>
    <t>Хушаат</t>
  </si>
  <si>
    <t>Цагааннуур</t>
  </si>
  <si>
    <t>Шаамар</t>
  </si>
  <si>
    <t>Сэлэнгэ аймгийн нийт дүн</t>
  </si>
  <si>
    <t>Төв</t>
  </si>
  <si>
    <t>Зуунмод</t>
  </si>
  <si>
    <t>Аргалант/Нөхөрлөл/</t>
  </si>
  <si>
    <t>Архуст</t>
  </si>
  <si>
    <t>Батсүмбэр</t>
  </si>
  <si>
    <t>Баян</t>
  </si>
  <si>
    <t>Баян-Өнжүүл</t>
  </si>
  <si>
    <t>Баянхангай</t>
  </si>
  <si>
    <t>Баянцогт</t>
  </si>
  <si>
    <t>Баянчандмань</t>
  </si>
  <si>
    <t>Борнуур</t>
  </si>
  <si>
    <t>Бүрэн</t>
  </si>
  <si>
    <t>Дэлгэрхаан</t>
  </si>
  <si>
    <t>Заамар</t>
  </si>
  <si>
    <t>Лүн</t>
  </si>
  <si>
    <t>Мөнгөнморьт</t>
  </si>
  <si>
    <t>Өндөрширээт</t>
  </si>
  <si>
    <t>Угтаалцайдам</t>
  </si>
  <si>
    <t>Эрдэнэсант</t>
  </si>
  <si>
    <t>Төв аймгийн нийт дүн</t>
  </si>
  <si>
    <t>Увс</t>
  </si>
  <si>
    <t>Улаангом</t>
  </si>
  <si>
    <t>Баруунтуруун</t>
  </si>
  <si>
    <t>Бөхмөрөн</t>
  </si>
  <si>
    <t>Давст</t>
  </si>
  <si>
    <t>Зүүнговь</t>
  </si>
  <si>
    <t>Зүүнхангай</t>
  </si>
  <si>
    <t>Малчин</t>
  </si>
  <si>
    <t>Наранбулаг</t>
  </si>
  <si>
    <t>Өндөрхангай</t>
  </si>
  <si>
    <t>Сагил</t>
  </si>
  <si>
    <t>Тариалан</t>
  </si>
  <si>
    <t>Түргэн</t>
  </si>
  <si>
    <t>Ховд</t>
  </si>
  <si>
    <t>Хяргас</t>
  </si>
  <si>
    <t>Увс аймгийн нийт дүн</t>
  </si>
  <si>
    <t>Дарви</t>
  </si>
  <si>
    <t>Дөргөн</t>
  </si>
  <si>
    <t>Дуут</t>
  </si>
  <si>
    <t>Зэрэг</t>
  </si>
  <si>
    <t>Манхан</t>
  </si>
  <si>
    <t>Мөнххайрхан</t>
  </si>
  <si>
    <t>Мөст</t>
  </si>
  <si>
    <t>Мянгад</t>
  </si>
  <si>
    <t>Үенч</t>
  </si>
  <si>
    <t>Цэцэг</t>
  </si>
  <si>
    <t>Эрдэнэбүрэн</t>
  </si>
  <si>
    <t>Ховд аймгийн нийт дүн</t>
  </si>
  <si>
    <t>Мөрөн</t>
  </si>
  <si>
    <t>Алаг-Эрдэнэ</t>
  </si>
  <si>
    <t>Арбулаг</t>
  </si>
  <si>
    <t>Баянзүрх</t>
  </si>
  <si>
    <t>Бүрэнтогтох</t>
  </si>
  <si>
    <t>Галт</t>
  </si>
  <si>
    <t>Их-Уул</t>
  </si>
  <si>
    <t>Ренчинлхүмбэ</t>
  </si>
  <si>
    <t>Төмөрбулаг</t>
  </si>
  <si>
    <t>Түнэл</t>
  </si>
  <si>
    <t>Улаан-Уул</t>
  </si>
  <si>
    <t>Ханх</t>
  </si>
  <si>
    <t>Цагаан-Уул</t>
  </si>
  <si>
    <t>Цагаан-Үүр</t>
  </si>
  <si>
    <t>Чандмань-Өндөр</t>
  </si>
  <si>
    <t>Шинэ-Идэр</t>
  </si>
  <si>
    <t>Хөвсгөл аймгийн нийт дүн</t>
  </si>
  <si>
    <t>Хэнтий</t>
  </si>
  <si>
    <t>Батноров</t>
  </si>
  <si>
    <t>Батширээт</t>
  </si>
  <si>
    <t>Баян-Адрага</t>
  </si>
  <si>
    <t>Баянмөнх</t>
  </si>
  <si>
    <t>Баян -Овоо</t>
  </si>
  <si>
    <t>Баянхутаг</t>
  </si>
  <si>
    <t>Биндэр</t>
  </si>
  <si>
    <t>Галшир</t>
  </si>
  <si>
    <t>Дадал</t>
  </si>
  <si>
    <t>Жаргалтхаан</t>
  </si>
  <si>
    <t>Норовлин</t>
  </si>
  <si>
    <t>Өмнөдэлгэр</t>
  </si>
  <si>
    <t>Цэнхэрмандал</t>
  </si>
  <si>
    <t>Бор-Өндөр</t>
  </si>
  <si>
    <t>Хэнтий аймгийн нийт дүн</t>
  </si>
  <si>
    <t>Нийт орон нутгийн дүн</t>
  </si>
  <si>
    <t>Яриа болон дата хэрэглэгчдийн тоо i271_mb_active</t>
  </si>
  <si>
    <t>Зөвхөн дата хэрэглэгчдийн тоо i271md</t>
  </si>
  <si>
    <t>Хугацаа:                   2025 оны жилийн эцэс</t>
  </si>
  <si>
    <t>Нийт хэрэглэгчийн тоо</t>
  </si>
  <si>
    <t>ҮҮРЭН ХОЛБООНЫ ХӨДӨЛГӨӨНТ ӨРГӨН ЗУРВАСЫН ХЭРЭГЛЭГЧИЙН ТОО,  БАЙРШЛААР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</si>
</sst>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(* #,##0_);_(* \(#,##0\);_(* &quot;-&quot;??_);_(@_)"/>
    <numFmt numFmtId="168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64" fontId="3" fillId="0" borderId="1" xfId="1" applyNumberFormat="1" applyFont="1" applyBorder="1"/>
    <xf numFmtId="0" fontId="5" fillId="2" borderId="1" xfId="0" applyFont="1" applyFill="1" applyBorder="1" applyAlignment="1">
      <alignment horizontal="left" vertical="center" wrapText="1" readingOrder="1"/>
    </xf>
    <xf numFmtId="9" fontId="5" fillId="2" borderId="1" xfId="0" applyNumberFormat="1" applyFont="1" applyFill="1" applyBorder="1" applyAlignment="1">
      <alignment horizontal="right" vertical="center" wrapText="1" readingOrder="1"/>
    </xf>
    <xf numFmtId="165" fontId="5" fillId="2" borderId="1" xfId="2" applyNumberFormat="1" applyFont="1" applyFill="1" applyBorder="1" applyAlignment="1">
      <alignment horizontal="center" vertical="center" wrapText="1" readingOrder="1"/>
    </xf>
    <xf numFmtId="10" fontId="5" fillId="2" borderId="1" xfId="0" applyNumberFormat="1" applyFont="1" applyFill="1" applyBorder="1" applyAlignment="1">
      <alignment horizontal="center" vertical="center" wrapText="1" readingOrder="1"/>
    </xf>
    <xf numFmtId="165" fontId="3" fillId="0" borderId="1" xfId="2" applyNumberFormat="1" applyFont="1" applyBorder="1"/>
    <xf numFmtId="166" fontId="3" fillId="0" borderId="1" xfId="1" applyNumberFormat="1" applyFont="1" applyBorder="1" applyAlignment="1">
      <alignment horizontal="right" vertical="center"/>
    </xf>
    <xf numFmtId="164" fontId="2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7" fontId="3" fillId="0" borderId="0" xfId="3" applyNumberFormat="1" applyFont="1"/>
    <xf numFmtId="166" fontId="2" fillId="0" borderId="1" xfId="1" applyNumberFormat="1" applyFont="1" applyBorder="1" applyAlignment="1">
      <alignment vertical="center" wrapText="1"/>
    </xf>
    <xf numFmtId="166" fontId="3" fillId="0" borderId="1" xfId="1" applyNumberFormat="1" applyFont="1" applyBorder="1" applyAlignment="1">
      <alignment vertical="center"/>
    </xf>
    <xf numFmtId="166" fontId="3" fillId="0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Border="1" applyAlignment="1">
      <alignment horizontal="left" wrapText="1"/>
    </xf>
    <xf numFmtId="164" fontId="6" fillId="0" borderId="1" xfId="1" applyNumberFormat="1" applyFont="1" applyBorder="1" applyAlignment="1">
      <alignment horizontal="left" wrapText="1"/>
    </xf>
    <xf numFmtId="164" fontId="3" fillId="0" borderId="0" xfId="1" applyNumberFormat="1" applyFont="1" applyAlignment="1"/>
    <xf numFmtId="164" fontId="3" fillId="0" borderId="1" xfId="1" applyNumberFormat="1" applyFont="1" applyBorder="1" applyAlignment="1"/>
    <xf numFmtId="166" fontId="6" fillId="3" borderId="1" xfId="1" applyNumberFormat="1" applyFont="1" applyFill="1" applyBorder="1" applyAlignment="1">
      <alignment horizontal="left" wrapText="1"/>
    </xf>
    <xf numFmtId="164" fontId="6" fillId="3" borderId="1" xfId="1" applyNumberFormat="1" applyFont="1" applyFill="1" applyBorder="1" applyAlignment="1">
      <alignment horizontal="left" wrapText="1"/>
    </xf>
    <xf numFmtId="164" fontId="3" fillId="3" borderId="1" xfId="1" applyNumberFormat="1" applyFont="1" applyFill="1" applyBorder="1" applyAlignment="1">
      <alignment horizontal="left" wrapText="1"/>
    </xf>
    <xf numFmtId="166" fontId="6" fillId="3" borderId="1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2" applyNumberFormat="1" applyFont="1" applyBorder="1"/>
    <xf numFmtId="167" fontId="3" fillId="0" borderId="1" xfId="1" applyNumberFormat="1" applyFont="1" applyBorder="1"/>
    <xf numFmtId="167" fontId="3" fillId="0" borderId="1" xfId="1" applyNumberFormat="1" applyFont="1" applyBorder="1" applyAlignment="1">
      <alignment vertical="center"/>
    </xf>
    <xf numFmtId="164" fontId="3" fillId="0" borderId="1" xfId="1" applyNumberFormat="1" applyFont="1" applyFill="1" applyBorder="1"/>
    <xf numFmtId="165" fontId="3" fillId="0" borderId="1" xfId="2" applyNumberFormat="1" applyFont="1" applyFill="1" applyBorder="1"/>
    <xf numFmtId="1" fontId="3" fillId="0" borderId="1" xfId="0" applyNumberFormat="1" applyFont="1" applyBorder="1"/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41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horizontal="left" vertical="top" readingOrder="1"/>
    </xf>
    <xf numFmtId="0" fontId="5" fillId="2" borderId="1" xfId="0" applyFont="1" applyFill="1" applyBorder="1" applyAlignment="1">
      <alignment horizontal="center" vertical="top" readingOrder="1"/>
    </xf>
    <xf numFmtId="0" fontId="5" fillId="2" borderId="0" xfId="0" applyFont="1" applyFill="1" applyAlignment="1">
      <alignment horizontal="left" vertical="center" wrapText="1" readingOrder="1"/>
    </xf>
    <xf numFmtId="10" fontId="3" fillId="0" borderId="0" xfId="2" applyNumberFormat="1" applyFont="1" applyBorder="1"/>
    <xf numFmtId="10" fontId="3" fillId="0" borderId="0" xfId="2" applyNumberFormat="1" applyFont="1"/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7" fontId="0" fillId="0" borderId="1" xfId="1" applyNumberFormat="1" applyFont="1" applyBorder="1"/>
    <xf numFmtId="0" fontId="9" fillId="0" borderId="2" xfId="0" applyFont="1" applyBorder="1" applyAlignment="1">
      <alignment vertical="center" wrapText="1"/>
    </xf>
    <xf numFmtId="167" fontId="8" fillId="0" borderId="1" xfId="1" applyNumberFormat="1" applyFont="1" applyBorder="1"/>
    <xf numFmtId="0" fontId="8" fillId="0" borderId="0" xfId="0" applyFont="1"/>
    <xf numFmtId="0" fontId="8" fillId="0" borderId="0" xfId="0" applyFont="1" applyAlignment="1">
      <alignment horizontal="left"/>
    </xf>
    <xf numFmtId="167" fontId="11" fillId="0" borderId="1" xfId="1" applyNumberFormat="1" applyFont="1" applyBorder="1"/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5">
    <cellStyle name="Comma" xfId="1" builtinId="3"/>
    <cellStyle name="Comma 2" xfId="3" xr:uid="{7D96FBC0-3640-435E-BADF-3A37E0D25929}"/>
    <cellStyle name="Comma 4" xfId="4" xr:uid="{26529A89-7724-405D-A664-F31E08C13CC8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1524000</xdr:colOff>
      <xdr:row>3</xdr:row>
      <xdr:rowOff>9428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26DA52-4754-481A-9117-5475E31D2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90500"/>
          <a:ext cx="1562100" cy="3904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1524000</xdr:colOff>
      <xdr:row>3</xdr:row>
      <xdr:rowOff>9428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96F109-B161-4E99-B219-C3FF6176A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524000" cy="3904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1110137</xdr:colOff>
      <xdr:row>2</xdr:row>
      <xdr:rowOff>86244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BA725C-7C8C-46B7-998C-599E34A0E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0"/>
          <a:ext cx="1995962" cy="46724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3C5E3-8BAB-49B2-9133-AE77F57DAE83}">
  <dimension ref="A5:AF62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7" sqref="A27"/>
    </sheetView>
  </sheetViews>
  <sheetFormatPr defaultColWidth="8.85546875" defaultRowHeight="15" x14ac:dyDescent="0.25"/>
  <cols>
    <col min="1" max="1" width="38.5703125" style="4" customWidth="1"/>
    <col min="2" max="2" width="8.140625" style="4" bestFit="1" customWidth="1"/>
    <col min="3" max="3" width="9.5703125" style="4" bestFit="1" customWidth="1"/>
    <col min="4" max="4" width="9.140625" style="4" bestFit="1" customWidth="1"/>
    <col min="5" max="5" width="9.5703125" style="4" bestFit="1" customWidth="1"/>
    <col min="6" max="8" width="9" style="4" bestFit="1" customWidth="1"/>
    <col min="9" max="9" width="11.28515625" style="4" customWidth="1"/>
    <col min="10" max="19" width="10.5703125" style="4" bestFit="1" customWidth="1"/>
    <col min="20" max="20" width="11.28515625" style="4" customWidth="1"/>
    <col min="21" max="21" width="10.5703125" style="4" bestFit="1" customWidth="1"/>
    <col min="22" max="22" width="13.28515625" style="4" bestFit="1" customWidth="1"/>
    <col min="23" max="23" width="10.5703125" style="4" customWidth="1"/>
    <col min="24" max="24" width="13.42578125" style="4" bestFit="1" customWidth="1"/>
    <col min="25" max="26" width="10.5703125" style="4" customWidth="1"/>
    <col min="27" max="27" width="14.28515625" style="4" customWidth="1"/>
    <col min="28" max="28" width="12.5703125" style="4" customWidth="1"/>
    <col min="29" max="29" width="12.85546875" style="4" customWidth="1"/>
    <col min="30" max="30" width="13.140625" style="4" customWidth="1"/>
    <col min="31" max="31" width="11.7109375" style="4" customWidth="1"/>
    <col min="32" max="32" width="13.28515625" style="4" bestFit="1" customWidth="1"/>
    <col min="33" max="16384" width="8.85546875" style="4"/>
  </cols>
  <sheetData>
    <row r="5" spans="1:32" s="45" customFormat="1" x14ac:dyDescent="0.25">
      <c r="A5" s="40" t="s">
        <v>55</v>
      </c>
      <c r="B5" s="40" t="s">
        <v>0</v>
      </c>
      <c r="C5" s="41" t="s">
        <v>1</v>
      </c>
      <c r="D5" s="41" t="s">
        <v>2</v>
      </c>
      <c r="E5" s="41" t="s">
        <v>3</v>
      </c>
      <c r="F5" s="41" t="s">
        <v>4</v>
      </c>
      <c r="G5" s="41" t="s">
        <v>5</v>
      </c>
      <c r="H5" s="41" t="s">
        <v>6</v>
      </c>
      <c r="I5" s="41" t="s">
        <v>7</v>
      </c>
      <c r="J5" s="41" t="s">
        <v>8</v>
      </c>
      <c r="K5" s="41" t="s">
        <v>9</v>
      </c>
      <c r="L5" s="41" t="s">
        <v>10</v>
      </c>
      <c r="M5" s="41" t="s">
        <v>11</v>
      </c>
      <c r="N5" s="41" t="s">
        <v>12</v>
      </c>
      <c r="O5" s="41" t="s">
        <v>13</v>
      </c>
      <c r="P5" s="41" t="s">
        <v>14</v>
      </c>
      <c r="Q5" s="41" t="s">
        <v>15</v>
      </c>
      <c r="R5" s="42" t="s">
        <v>16</v>
      </c>
      <c r="S5" s="43" t="s">
        <v>17</v>
      </c>
      <c r="T5" s="44" t="s">
        <v>18</v>
      </c>
      <c r="U5" s="43" t="s">
        <v>19</v>
      </c>
      <c r="V5" s="43" t="s">
        <v>20</v>
      </c>
      <c r="W5" s="43" t="s">
        <v>65</v>
      </c>
      <c r="X5" s="43" t="s">
        <v>21</v>
      </c>
      <c r="Y5" s="43" t="s">
        <v>66</v>
      </c>
      <c r="Z5" s="43" t="s">
        <v>56</v>
      </c>
      <c r="AA5" s="41" t="s">
        <v>67</v>
      </c>
      <c r="AB5" s="43" t="s">
        <v>64</v>
      </c>
      <c r="AC5" s="41" t="s">
        <v>68</v>
      </c>
      <c r="AD5" s="43" t="s">
        <v>72</v>
      </c>
      <c r="AE5" s="41" t="s">
        <v>78</v>
      </c>
      <c r="AF5" s="43" t="s">
        <v>79</v>
      </c>
    </row>
    <row r="6" spans="1:32" x14ac:dyDescent="0.25">
      <c r="A6" s="5" t="s">
        <v>22</v>
      </c>
      <c r="B6" s="5">
        <v>889</v>
      </c>
      <c r="C6" s="5">
        <v>196382</v>
      </c>
      <c r="D6" s="5">
        <v>256848</v>
      </c>
      <c r="E6" s="5">
        <v>301000</v>
      </c>
      <c r="F6" s="5">
        <v>441000</v>
      </c>
      <c r="G6" s="5">
        <v>551000</v>
      </c>
      <c r="H6" s="5">
        <v>774900</v>
      </c>
      <c r="I6" s="5">
        <v>1194583</v>
      </c>
      <c r="J6" s="5">
        <v>1763178</v>
      </c>
      <c r="K6" s="5">
        <v>2249023</v>
      </c>
      <c r="L6" s="5">
        <v>2510470</v>
      </c>
      <c r="M6" s="5">
        <v>2942313</v>
      </c>
      <c r="N6" s="5">
        <v>2811529</v>
      </c>
      <c r="O6" s="5">
        <v>2877584</v>
      </c>
      <c r="P6" s="5">
        <v>3027243</v>
      </c>
      <c r="Q6" s="5">
        <v>3068156</v>
      </c>
      <c r="R6" s="5">
        <v>3409389</v>
      </c>
      <c r="S6" s="5">
        <v>3886167</v>
      </c>
      <c r="T6" s="5">
        <v>4222041</v>
      </c>
      <c r="U6" s="5">
        <v>4418919</v>
      </c>
      <c r="V6" s="5">
        <v>4363919</v>
      </c>
      <c r="W6" s="5">
        <v>4508963</v>
      </c>
      <c r="X6" s="5">
        <v>4687304</v>
      </c>
      <c r="Y6" s="5">
        <v>4749470</v>
      </c>
      <c r="Z6" s="37">
        <v>4835520</v>
      </c>
      <c r="AA6" s="35">
        <v>4850200</v>
      </c>
      <c r="AB6" s="35">
        <v>4841935</v>
      </c>
      <c r="AC6" s="35">
        <v>4909198</v>
      </c>
      <c r="AD6" s="35">
        <v>4889043</v>
      </c>
      <c r="AE6" s="35">
        <v>4961221</v>
      </c>
      <c r="AF6" s="35">
        <v>5078278</v>
      </c>
    </row>
    <row r="9" spans="1:32" s="45" customFormat="1" x14ac:dyDescent="0.25">
      <c r="A9" s="46" t="s">
        <v>69</v>
      </c>
      <c r="B9" s="46" t="s">
        <v>0</v>
      </c>
      <c r="C9" s="47" t="s">
        <v>1</v>
      </c>
      <c r="D9" s="47" t="s">
        <v>2</v>
      </c>
      <c r="E9" s="47" t="s">
        <v>3</v>
      </c>
      <c r="F9" s="47" t="s">
        <v>4</v>
      </c>
      <c r="G9" s="47" t="s">
        <v>5</v>
      </c>
      <c r="H9" s="47" t="s">
        <v>6</v>
      </c>
      <c r="I9" s="47" t="s">
        <v>23</v>
      </c>
      <c r="J9" s="47" t="s">
        <v>8</v>
      </c>
      <c r="K9" s="47" t="s">
        <v>24</v>
      </c>
      <c r="L9" s="47" t="s">
        <v>25</v>
      </c>
      <c r="M9" s="47" t="s">
        <v>26</v>
      </c>
      <c r="N9" s="47" t="s">
        <v>27</v>
      </c>
      <c r="O9" s="47" t="s">
        <v>28</v>
      </c>
      <c r="P9" s="47" t="s">
        <v>29</v>
      </c>
      <c r="Q9" s="47" t="s">
        <v>15</v>
      </c>
      <c r="R9" s="47" t="s">
        <v>16</v>
      </c>
      <c r="S9" s="47" t="s">
        <v>30</v>
      </c>
      <c r="T9" s="47" t="s">
        <v>31</v>
      </c>
      <c r="U9" s="43" t="s">
        <v>19</v>
      </c>
      <c r="V9" s="43" t="s">
        <v>20</v>
      </c>
      <c r="W9" s="43" t="s">
        <v>65</v>
      </c>
      <c r="X9" s="43" t="s">
        <v>21</v>
      </c>
      <c r="Y9" s="43" t="s">
        <v>66</v>
      </c>
      <c r="Z9" s="43" t="s">
        <v>56</v>
      </c>
      <c r="AA9" s="41" t="s">
        <v>67</v>
      </c>
      <c r="AB9" s="43" t="s">
        <v>64</v>
      </c>
      <c r="AC9" s="41" t="s">
        <v>68</v>
      </c>
      <c r="AD9" s="43" t="s">
        <v>72</v>
      </c>
      <c r="AE9" s="41" t="s">
        <v>78</v>
      </c>
      <c r="AF9" s="43" t="s">
        <v>79</v>
      </c>
    </row>
    <row r="10" spans="1:32" x14ac:dyDescent="0.25">
      <c r="A10" s="6" t="s">
        <v>32</v>
      </c>
      <c r="B10" s="7">
        <v>1</v>
      </c>
      <c r="C10" s="8">
        <f>160501/196382</f>
        <v>0.81728977197502828</v>
      </c>
      <c r="D10" s="8">
        <f>204255/256848</f>
        <v>0.79523687161278267</v>
      </c>
      <c r="E10" s="8">
        <f>240000/301000</f>
        <v>0.79734219269102991</v>
      </c>
      <c r="F10" s="8">
        <v>0.81630000000000003</v>
      </c>
      <c r="G10" s="8">
        <v>0.83479999999999999</v>
      </c>
      <c r="H10" s="8">
        <v>0.79239999999999999</v>
      </c>
      <c r="I10" s="8">
        <v>0.61880000000000002</v>
      </c>
      <c r="J10" s="8">
        <v>0.53390000000000004</v>
      </c>
      <c r="K10" s="8">
        <v>0.4564546471956934</v>
      </c>
      <c r="L10" s="8">
        <v>0.4422669858632049</v>
      </c>
      <c r="M10" s="8">
        <v>0.42913517358622283</v>
      </c>
      <c r="N10" s="8">
        <v>0.46025454476905625</v>
      </c>
      <c r="O10" s="8">
        <v>0.46253106772903935</v>
      </c>
      <c r="P10" s="8">
        <v>0.40025825478826776</v>
      </c>
      <c r="Q10" s="8">
        <v>0.41813682224763016</v>
      </c>
      <c r="R10" s="9">
        <v>0.3921</v>
      </c>
      <c r="S10" s="9">
        <v>0.38640000000000002</v>
      </c>
      <c r="T10" s="9">
        <v>0.378</v>
      </c>
      <c r="U10" s="9">
        <v>0.38027671473498381</v>
      </c>
      <c r="V10" s="9">
        <v>0.38165305084718576</v>
      </c>
      <c r="W10" s="9">
        <v>0.37823974159912155</v>
      </c>
      <c r="X10" s="34">
        <v>0.38298134706005843</v>
      </c>
      <c r="Y10" s="34">
        <v>0.38657597584572595</v>
      </c>
      <c r="Z10" s="34">
        <v>0.37950582357223217</v>
      </c>
      <c r="AA10" s="34">
        <v>0.38327697826893736</v>
      </c>
      <c r="AB10" s="34">
        <v>0.36851754515498453</v>
      </c>
      <c r="AC10" s="34">
        <v>0.36323000213069428</v>
      </c>
      <c r="AD10" s="34">
        <v>0.36552375275948124</v>
      </c>
      <c r="AE10" s="34">
        <v>0.36648437955092106</v>
      </c>
      <c r="AF10" s="34">
        <v>0.36273870788483814</v>
      </c>
    </row>
    <row r="11" spans="1:32" x14ac:dyDescent="0.25">
      <c r="A11" s="6" t="s">
        <v>33</v>
      </c>
      <c r="B11" s="11" t="s">
        <v>34</v>
      </c>
      <c r="C11" s="8">
        <f>35881/196382</f>
        <v>0.18271022802497175</v>
      </c>
      <c r="D11" s="8">
        <f>52593/256848</f>
        <v>0.20476312838721733</v>
      </c>
      <c r="E11" s="8">
        <f>61000/301000</f>
        <v>0.20265780730897009</v>
      </c>
      <c r="F11" s="8">
        <v>0.1837</v>
      </c>
      <c r="G11" s="8">
        <v>0.16520000000000001</v>
      </c>
      <c r="H11" s="8">
        <v>0.15870000000000001</v>
      </c>
      <c r="I11" s="8">
        <v>0.20519999999999999</v>
      </c>
      <c r="J11" s="8">
        <v>0.2162</v>
      </c>
      <c r="K11" s="8">
        <v>0.22252862687486966</v>
      </c>
      <c r="L11" s="8">
        <v>0.21924858691798746</v>
      </c>
      <c r="M11" s="8">
        <v>0.19664495245747138</v>
      </c>
      <c r="N11" s="8">
        <v>0.15842376159022367</v>
      </c>
      <c r="O11" s="8">
        <v>0.16603859348675834</v>
      </c>
      <c r="P11" s="8">
        <v>0.15980943716774637</v>
      </c>
      <c r="Q11" s="8">
        <v>0.14990763181533143</v>
      </c>
      <c r="R11" s="9">
        <v>0.16</v>
      </c>
      <c r="S11" s="9">
        <v>0.1525</v>
      </c>
      <c r="T11" s="9">
        <v>0.1651</v>
      </c>
      <c r="U11" s="9">
        <v>0.17428583778068799</v>
      </c>
      <c r="V11" s="9">
        <v>0.18062938381761898</v>
      </c>
      <c r="W11" s="9">
        <v>0.17810547569363511</v>
      </c>
      <c r="X11" s="34">
        <v>0.17652194097075846</v>
      </c>
      <c r="Y11" s="34">
        <v>0.17041375142910684</v>
      </c>
      <c r="Z11" s="34">
        <v>0.17497952650387136</v>
      </c>
      <c r="AA11" s="34">
        <v>0.17690734402705044</v>
      </c>
      <c r="AB11" s="34">
        <v>0.18622059156101847</v>
      </c>
      <c r="AC11" s="34">
        <v>0.18191566117316924</v>
      </c>
      <c r="AD11" s="34">
        <v>0.17658695866050134</v>
      </c>
      <c r="AE11" s="34">
        <v>0.17612075737001032</v>
      </c>
      <c r="AF11" s="34">
        <v>0.18364414078945659</v>
      </c>
    </row>
    <row r="12" spans="1:32" x14ac:dyDescent="0.25">
      <c r="A12" s="6" t="s">
        <v>35</v>
      </c>
      <c r="B12" s="11" t="s">
        <v>34</v>
      </c>
      <c r="C12" s="11" t="s">
        <v>34</v>
      </c>
      <c r="D12" s="11" t="s">
        <v>34</v>
      </c>
      <c r="E12" s="11" t="s">
        <v>34</v>
      </c>
      <c r="F12" s="11" t="s">
        <v>34</v>
      </c>
      <c r="G12" s="11" t="s">
        <v>34</v>
      </c>
      <c r="H12" s="8">
        <v>4.8899999999999999E-2</v>
      </c>
      <c r="I12" s="8">
        <v>0.16120000000000001</v>
      </c>
      <c r="J12" s="8">
        <v>0.19639999999999999</v>
      </c>
      <c r="K12" s="8">
        <v>0.18030095734903556</v>
      </c>
      <c r="L12" s="8">
        <v>0.18501037654303776</v>
      </c>
      <c r="M12" s="8">
        <v>0.21208858472908898</v>
      </c>
      <c r="N12" s="8">
        <v>0.29013572330216048</v>
      </c>
      <c r="O12" s="8">
        <v>0.29480633753871305</v>
      </c>
      <c r="P12" s="8">
        <v>0.32369023563684846</v>
      </c>
      <c r="Q12" s="8">
        <v>0.30869290870477251</v>
      </c>
      <c r="R12" s="9">
        <v>0.31680000000000003</v>
      </c>
      <c r="S12" s="9">
        <v>0.35160000000000002</v>
      </c>
      <c r="T12" s="9">
        <v>0.34029999999999999</v>
      </c>
      <c r="U12" s="9">
        <v>0.33079990830336559</v>
      </c>
      <c r="V12" s="9">
        <v>0.32196060467666793</v>
      </c>
      <c r="W12" s="9">
        <v>0.33493333167737238</v>
      </c>
      <c r="X12" s="34">
        <v>0.34342769318994459</v>
      </c>
      <c r="Y12" s="34">
        <v>0.33836533339509461</v>
      </c>
      <c r="Z12" s="34">
        <v>0.34042419429554627</v>
      </c>
      <c r="AA12" s="34">
        <v>0.32623685621211496</v>
      </c>
      <c r="AB12" s="34">
        <v>0.32242192429266398</v>
      </c>
      <c r="AC12" s="34">
        <v>0.32285334590293568</v>
      </c>
      <c r="AD12" s="34">
        <v>0.32498543173903005</v>
      </c>
      <c r="AE12" s="34">
        <v>0.31965477853133334</v>
      </c>
      <c r="AF12" s="34">
        <v>0.31655573011166382</v>
      </c>
    </row>
    <row r="13" spans="1:32" x14ac:dyDescent="0.25">
      <c r="A13" s="6" t="s">
        <v>36</v>
      </c>
      <c r="B13" s="11" t="s">
        <v>34</v>
      </c>
      <c r="C13" s="11" t="s">
        <v>34</v>
      </c>
      <c r="D13" s="11" t="s">
        <v>34</v>
      </c>
      <c r="E13" s="11" t="s">
        <v>34</v>
      </c>
      <c r="F13" s="11" t="s">
        <v>34</v>
      </c>
      <c r="G13" s="11" t="s">
        <v>34</v>
      </c>
      <c r="H13" s="11" t="s">
        <v>34</v>
      </c>
      <c r="I13" s="8">
        <v>1.4800000000000001E-2</v>
      </c>
      <c r="J13" s="8">
        <v>5.3499999999999999E-2</v>
      </c>
      <c r="K13" s="8">
        <v>0.14071576858040136</v>
      </c>
      <c r="L13" s="8">
        <v>0.15347405067576989</v>
      </c>
      <c r="M13" s="8">
        <v>0.16213128922721681</v>
      </c>
      <c r="N13" s="8">
        <v>9.1185970338559547E-2</v>
      </c>
      <c r="O13" s="8">
        <v>7.6624001245489265E-2</v>
      </c>
      <c r="P13" s="8">
        <v>0.11624207240713745</v>
      </c>
      <c r="Q13" s="8">
        <v>0.1232626372322659</v>
      </c>
      <c r="R13" s="9">
        <v>0.13109999999999999</v>
      </c>
      <c r="S13" s="9">
        <v>0.1095</v>
      </c>
      <c r="T13" s="9">
        <v>0.1166</v>
      </c>
      <c r="U13" s="9">
        <v>0.11463753918096259</v>
      </c>
      <c r="V13" s="9">
        <v>0.11575696065852735</v>
      </c>
      <c r="W13" s="9">
        <v>0.10872145102987095</v>
      </c>
      <c r="X13" s="34">
        <v>9.7069018779238556E-2</v>
      </c>
      <c r="Y13" s="34">
        <v>0.10102327207035733</v>
      </c>
      <c r="Z13" s="34">
        <v>9.6629731652438627E-2</v>
      </c>
      <c r="AA13" s="34">
        <v>9.3950558739845785E-2</v>
      </c>
      <c r="AB13" s="34">
        <v>9.4865792291718085E-2</v>
      </c>
      <c r="AC13" s="34">
        <v>9.4460031964487892E-2</v>
      </c>
      <c r="AD13" s="34">
        <v>9.4079569192643236E-2</v>
      </c>
      <c r="AE13" s="34">
        <v>9.1497435812675956E-2</v>
      </c>
      <c r="AF13" s="34">
        <v>9.5646595164738918E-2</v>
      </c>
    </row>
    <row r="14" spans="1:32" x14ac:dyDescent="0.25">
      <c r="A14" s="6" t="s">
        <v>57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0">
        <v>3.6216672597152899E-3</v>
      </c>
      <c r="Z14" s="34">
        <v>8.5000000000000006E-3</v>
      </c>
      <c r="AA14" s="34">
        <v>1.9628262752051463E-2</v>
      </c>
      <c r="AB14" s="34">
        <v>2.7974146699614927E-2</v>
      </c>
      <c r="AC14" s="34">
        <v>3.7540958828712959E-2</v>
      </c>
      <c r="AD14" s="34">
        <v>3.8822242262458596E-2</v>
      </c>
      <c r="AE14" s="34">
        <v>4.6242648735059372E-2</v>
      </c>
      <c r="AF14" s="34">
        <v>4.1414826049302536E-2</v>
      </c>
    </row>
    <row r="15" spans="1:32" x14ac:dyDescent="0.25">
      <c r="A15" s="48"/>
      <c r="Z15" s="49"/>
      <c r="AA15" s="49"/>
      <c r="AB15" s="49"/>
      <c r="AC15" s="49"/>
      <c r="AD15" s="50"/>
    </row>
    <row r="17" spans="1:32" x14ac:dyDescent="0.25">
      <c r="A17" s="12" t="s">
        <v>58</v>
      </c>
      <c r="B17" s="1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" t="s">
        <v>5</v>
      </c>
      <c r="H17" s="2" t="s">
        <v>6</v>
      </c>
      <c r="I17" s="2" t="s">
        <v>7</v>
      </c>
      <c r="J17" s="2" t="s">
        <v>8</v>
      </c>
      <c r="K17" s="13" t="s">
        <v>9</v>
      </c>
      <c r="L17" s="13" t="s">
        <v>10</v>
      </c>
      <c r="M17" s="13" t="s">
        <v>11</v>
      </c>
      <c r="N17" s="13" t="s">
        <v>12</v>
      </c>
      <c r="O17" s="13" t="s">
        <v>13</v>
      </c>
      <c r="P17" s="13" t="s">
        <v>14</v>
      </c>
      <c r="Q17" s="13" t="s">
        <v>15</v>
      </c>
      <c r="R17" s="14" t="s">
        <v>16</v>
      </c>
      <c r="S17" s="14" t="s">
        <v>17</v>
      </c>
      <c r="T17" s="15" t="s">
        <v>18</v>
      </c>
      <c r="U17" s="3" t="s">
        <v>19</v>
      </c>
      <c r="V17" s="3" t="s">
        <v>20</v>
      </c>
      <c r="W17" s="3" t="s">
        <v>65</v>
      </c>
      <c r="X17" s="3" t="s">
        <v>21</v>
      </c>
      <c r="Y17" s="3" t="s">
        <v>66</v>
      </c>
      <c r="Z17" s="3" t="s">
        <v>56</v>
      </c>
      <c r="AA17" s="19" t="s">
        <v>67</v>
      </c>
      <c r="AB17" s="3" t="s">
        <v>64</v>
      </c>
      <c r="AC17" s="19" t="s">
        <v>68</v>
      </c>
      <c r="AD17" s="43" t="s">
        <v>72</v>
      </c>
      <c r="AE17" s="41" t="s">
        <v>78</v>
      </c>
      <c r="AF17" s="43" t="s">
        <v>79</v>
      </c>
    </row>
    <row r="18" spans="1:32" x14ac:dyDescent="0.25">
      <c r="A18" s="5" t="s">
        <v>22</v>
      </c>
      <c r="B18" s="11" t="s">
        <v>34</v>
      </c>
      <c r="C18" s="11" t="s">
        <v>34</v>
      </c>
      <c r="D18" s="11" t="s">
        <v>34</v>
      </c>
      <c r="E18" s="11" t="s">
        <v>34</v>
      </c>
      <c r="F18" s="11" t="s">
        <v>34</v>
      </c>
      <c r="G18" s="11" t="s">
        <v>34</v>
      </c>
      <c r="H18" s="11" t="s">
        <v>34</v>
      </c>
      <c r="I18" s="11" t="s">
        <v>34</v>
      </c>
      <c r="J18" s="11" t="s">
        <v>34</v>
      </c>
      <c r="K18" s="5">
        <v>68593</v>
      </c>
      <c r="L18" s="5">
        <v>154044</v>
      </c>
      <c r="M18" s="5">
        <v>284282</v>
      </c>
      <c r="N18" s="5">
        <v>500366</v>
      </c>
      <c r="O18" s="5">
        <v>1117917</v>
      </c>
      <c r="P18" s="5">
        <v>1660259</v>
      </c>
      <c r="Q18" s="5">
        <v>2222112</v>
      </c>
      <c r="R18" s="5">
        <v>2430183</v>
      </c>
      <c r="S18" s="5">
        <v>2625685</v>
      </c>
      <c r="T18" s="5">
        <v>2515872</v>
      </c>
      <c r="U18" s="5">
        <v>3190595</v>
      </c>
      <c r="V18" s="5">
        <v>3294303</v>
      </c>
      <c r="W18" s="5">
        <v>3368427</v>
      </c>
      <c r="X18" s="5">
        <v>3539362</v>
      </c>
      <c r="Y18" s="5">
        <v>3531372</v>
      </c>
      <c r="Z18" s="5">
        <v>3559582</v>
      </c>
      <c r="AA18" s="35">
        <v>3517141</v>
      </c>
      <c r="AB18" s="35">
        <v>3575115</v>
      </c>
      <c r="AC18" s="35">
        <v>3732283</v>
      </c>
      <c r="AD18" s="35">
        <v>3838038</v>
      </c>
      <c r="AE18" s="35">
        <v>3696564</v>
      </c>
      <c r="AF18" s="35">
        <v>3566812</v>
      </c>
    </row>
    <row r="21" spans="1:32" x14ac:dyDescent="0.25">
      <c r="A21" s="16" t="s">
        <v>59</v>
      </c>
      <c r="B21" s="1" t="s">
        <v>0</v>
      </c>
      <c r="C21" s="2" t="s">
        <v>1</v>
      </c>
      <c r="D21" s="2" t="s">
        <v>2</v>
      </c>
      <c r="E21" s="2" t="s">
        <v>3</v>
      </c>
      <c r="F21" s="2" t="s">
        <v>4</v>
      </c>
      <c r="G21" s="2" t="s">
        <v>5</v>
      </c>
      <c r="H21" s="2" t="s">
        <v>6</v>
      </c>
      <c r="I21" s="2" t="s">
        <v>7</v>
      </c>
      <c r="J21" s="2" t="s">
        <v>8</v>
      </c>
      <c r="K21" s="2" t="s">
        <v>9</v>
      </c>
      <c r="L21" s="2" t="s">
        <v>10</v>
      </c>
      <c r="M21" s="2" t="s">
        <v>11</v>
      </c>
      <c r="N21" s="2" t="s">
        <v>12</v>
      </c>
      <c r="O21" s="2" t="s">
        <v>13</v>
      </c>
      <c r="P21" s="2" t="s">
        <v>14</v>
      </c>
      <c r="Q21" s="2" t="s">
        <v>15</v>
      </c>
      <c r="R21" s="17" t="s">
        <v>16</v>
      </c>
      <c r="S21" s="17" t="s">
        <v>17</v>
      </c>
      <c r="T21" s="17" t="s">
        <v>18</v>
      </c>
      <c r="U21" s="3" t="s">
        <v>19</v>
      </c>
      <c r="V21" s="3" t="s">
        <v>20</v>
      </c>
      <c r="W21" s="3" t="s">
        <v>65</v>
      </c>
      <c r="X21" s="3" t="s">
        <v>21</v>
      </c>
      <c r="Y21" s="3" t="s">
        <v>66</v>
      </c>
      <c r="Z21" s="3" t="s">
        <v>56</v>
      </c>
      <c r="AA21" s="19" t="s">
        <v>67</v>
      </c>
      <c r="AB21" s="3" t="s">
        <v>64</v>
      </c>
      <c r="AC21" s="19" t="s">
        <v>68</v>
      </c>
      <c r="AD21" s="43" t="s">
        <v>72</v>
      </c>
      <c r="AE21" s="41" t="s">
        <v>78</v>
      </c>
      <c r="AF21" s="43" t="s">
        <v>79</v>
      </c>
    </row>
    <row r="22" spans="1:32" x14ac:dyDescent="0.25">
      <c r="A22" s="17" t="s">
        <v>37</v>
      </c>
      <c r="B22" s="11" t="s">
        <v>34</v>
      </c>
      <c r="C22" s="11" t="s">
        <v>34</v>
      </c>
      <c r="D22" s="11" t="s">
        <v>34</v>
      </c>
      <c r="E22" s="11" t="s">
        <v>34</v>
      </c>
      <c r="F22" s="11" t="s">
        <v>34</v>
      </c>
      <c r="G22" s="11" t="s">
        <v>34</v>
      </c>
      <c r="H22" s="11" t="s">
        <v>34</v>
      </c>
      <c r="I22" s="11" t="s">
        <v>34</v>
      </c>
      <c r="J22" s="11" t="s">
        <v>34</v>
      </c>
      <c r="K22" s="11" t="s">
        <v>34</v>
      </c>
      <c r="L22" s="11" t="s">
        <v>34</v>
      </c>
      <c r="M22" s="11" t="s">
        <v>34</v>
      </c>
      <c r="N22" s="11" t="s">
        <v>34</v>
      </c>
      <c r="O22" s="11" t="s">
        <v>34</v>
      </c>
      <c r="P22" s="11" t="s">
        <v>34</v>
      </c>
      <c r="Q22" s="11" t="s">
        <v>34</v>
      </c>
      <c r="R22" s="5">
        <v>216401</v>
      </c>
      <c r="S22" s="5">
        <v>677131</v>
      </c>
      <c r="T22" s="5">
        <v>1473360</v>
      </c>
      <c r="U22" s="5">
        <v>1956800</v>
      </c>
      <c r="V22" s="5">
        <v>2365121</v>
      </c>
      <c r="W22" s="5">
        <v>2619943</v>
      </c>
      <c r="X22" s="5">
        <v>2809592</v>
      </c>
      <c r="Y22" s="5">
        <v>2890860</v>
      </c>
      <c r="Z22" s="37">
        <v>3093666</v>
      </c>
      <c r="AA22" s="35">
        <v>3190633</v>
      </c>
      <c r="AB22" s="35">
        <v>3447287</v>
      </c>
      <c r="AC22" s="35">
        <v>3664333</v>
      </c>
      <c r="AD22" s="35">
        <v>4037902</v>
      </c>
      <c r="AE22" s="35">
        <v>4208909</v>
      </c>
      <c r="AF22" s="35">
        <v>4299394</v>
      </c>
    </row>
    <row r="25" spans="1:32" x14ac:dyDescent="0.25">
      <c r="A25" s="18" t="s">
        <v>60</v>
      </c>
      <c r="B25" s="1" t="s">
        <v>0</v>
      </c>
      <c r="C25" s="2" t="s">
        <v>1</v>
      </c>
      <c r="D25" s="2" t="s">
        <v>2</v>
      </c>
      <c r="E25" s="2" t="s">
        <v>3</v>
      </c>
      <c r="F25" s="2" t="s">
        <v>4</v>
      </c>
      <c r="G25" s="2" t="s">
        <v>5</v>
      </c>
      <c r="H25" s="2" t="s">
        <v>6</v>
      </c>
      <c r="I25" s="2" t="s">
        <v>7</v>
      </c>
      <c r="J25" s="2" t="s">
        <v>8</v>
      </c>
      <c r="K25" s="2" t="s">
        <v>9</v>
      </c>
      <c r="L25" s="2" t="s">
        <v>10</v>
      </c>
      <c r="M25" s="2" t="s">
        <v>11</v>
      </c>
      <c r="N25" s="2" t="s">
        <v>12</v>
      </c>
      <c r="O25" s="2" t="s">
        <v>13</v>
      </c>
      <c r="P25" s="2" t="s">
        <v>14</v>
      </c>
      <c r="Q25" s="2" t="s">
        <v>15</v>
      </c>
      <c r="R25" s="17" t="s">
        <v>38</v>
      </c>
      <c r="S25" s="17" t="s">
        <v>39</v>
      </c>
      <c r="T25" s="17" t="s">
        <v>18</v>
      </c>
      <c r="U25" s="3" t="s">
        <v>19</v>
      </c>
      <c r="V25" s="3" t="s">
        <v>20</v>
      </c>
      <c r="W25" s="3" t="s">
        <v>65</v>
      </c>
      <c r="X25" s="3" t="s">
        <v>21</v>
      </c>
      <c r="Y25" s="3" t="s">
        <v>66</v>
      </c>
      <c r="Z25" s="3" t="s">
        <v>56</v>
      </c>
      <c r="AA25" s="19" t="s">
        <v>67</v>
      </c>
      <c r="AB25" s="3" t="s">
        <v>64</v>
      </c>
      <c r="AC25" s="19" t="s">
        <v>68</v>
      </c>
      <c r="AD25" s="43" t="s">
        <v>72</v>
      </c>
      <c r="AE25" s="41" t="s">
        <v>78</v>
      </c>
      <c r="AF25" s="43" t="s">
        <v>79</v>
      </c>
    </row>
    <row r="26" spans="1:32" x14ac:dyDescent="0.25">
      <c r="A26" s="17" t="s">
        <v>37</v>
      </c>
      <c r="B26" s="11" t="s">
        <v>34</v>
      </c>
      <c r="C26" s="11" t="s">
        <v>34</v>
      </c>
      <c r="D26" s="11" t="s">
        <v>34</v>
      </c>
      <c r="E26" s="11" t="s">
        <v>34</v>
      </c>
      <c r="F26" s="11" t="s">
        <v>34</v>
      </c>
      <c r="G26" s="11" t="s">
        <v>34</v>
      </c>
      <c r="H26" s="11" t="s">
        <v>34</v>
      </c>
      <c r="I26" s="11" t="s">
        <v>34</v>
      </c>
      <c r="J26" s="11" t="s">
        <v>34</v>
      </c>
      <c r="K26" s="11" t="s">
        <v>34</v>
      </c>
      <c r="L26" s="11" t="s">
        <v>34</v>
      </c>
      <c r="M26" s="11" t="s">
        <v>34</v>
      </c>
      <c r="N26" s="11" t="s">
        <v>34</v>
      </c>
      <c r="O26" s="11" t="s">
        <v>34</v>
      </c>
      <c r="P26" s="11" t="s">
        <v>34</v>
      </c>
      <c r="Q26" s="11" t="s">
        <v>34</v>
      </c>
      <c r="R26" s="5">
        <v>34018</v>
      </c>
      <c r="S26" s="5">
        <v>43395</v>
      </c>
      <c r="T26" s="5">
        <v>78714</v>
      </c>
      <c r="U26" s="5">
        <v>108238</v>
      </c>
      <c r="V26" s="5">
        <v>118403</v>
      </c>
      <c r="W26" s="5">
        <v>115006</v>
      </c>
      <c r="X26" s="5">
        <v>113765</v>
      </c>
      <c r="Y26" s="5">
        <v>123804</v>
      </c>
      <c r="Z26" s="37">
        <v>193135</v>
      </c>
      <c r="AA26" s="35">
        <v>204095</v>
      </c>
      <c r="AB26" s="35">
        <v>166595</v>
      </c>
      <c r="AC26" s="35">
        <v>197474</v>
      </c>
      <c r="AD26" s="35">
        <v>190995</v>
      </c>
      <c r="AE26" s="35">
        <v>208626</v>
      </c>
      <c r="AF26" s="35">
        <v>213012</v>
      </c>
    </row>
    <row r="29" spans="1:32" s="20" customFormat="1" ht="30" x14ac:dyDescent="0.25">
      <c r="A29" s="1" t="s">
        <v>73</v>
      </c>
      <c r="B29" s="1" t="s">
        <v>0</v>
      </c>
      <c r="C29" s="2" t="s">
        <v>1</v>
      </c>
      <c r="D29" s="2" t="s">
        <v>2</v>
      </c>
      <c r="E29" s="2" t="s">
        <v>3</v>
      </c>
      <c r="F29" s="2" t="s">
        <v>4</v>
      </c>
      <c r="G29" s="2" t="s">
        <v>5</v>
      </c>
      <c r="H29" s="2" t="s">
        <v>6</v>
      </c>
      <c r="I29" s="2" t="s">
        <v>7</v>
      </c>
      <c r="J29" s="19" t="s">
        <v>40</v>
      </c>
      <c r="K29" s="19" t="s">
        <v>24</v>
      </c>
      <c r="L29" s="19" t="s">
        <v>25</v>
      </c>
      <c r="M29" s="19" t="s">
        <v>26</v>
      </c>
      <c r="N29" s="19" t="s">
        <v>27</v>
      </c>
      <c r="O29" s="19" t="s">
        <v>28</v>
      </c>
      <c r="P29" s="19" t="s">
        <v>29</v>
      </c>
      <c r="Q29" s="19" t="s">
        <v>41</v>
      </c>
      <c r="R29" s="19" t="s">
        <v>42</v>
      </c>
      <c r="S29" s="19" t="s">
        <v>30</v>
      </c>
      <c r="T29" s="19" t="s">
        <v>18</v>
      </c>
      <c r="U29" s="3" t="s">
        <v>19</v>
      </c>
      <c r="V29" s="3" t="s">
        <v>20</v>
      </c>
      <c r="W29" s="3" t="s">
        <v>65</v>
      </c>
      <c r="X29" s="3" t="s">
        <v>21</v>
      </c>
      <c r="Y29" s="3" t="s">
        <v>66</v>
      </c>
      <c r="Z29" s="3" t="s">
        <v>56</v>
      </c>
      <c r="AA29" s="19" t="s">
        <v>67</v>
      </c>
      <c r="AB29" s="3" t="s">
        <v>64</v>
      </c>
      <c r="AC29" s="19" t="s">
        <v>68</v>
      </c>
      <c r="AD29" s="3" t="s">
        <v>72</v>
      </c>
      <c r="AE29" s="19" t="s">
        <v>78</v>
      </c>
      <c r="AF29" s="3" t="s">
        <v>79</v>
      </c>
    </row>
    <row r="30" spans="1:32" x14ac:dyDescent="0.25">
      <c r="A30" s="17" t="s">
        <v>43</v>
      </c>
      <c r="B30" s="11" t="s">
        <v>34</v>
      </c>
      <c r="C30" s="11" t="s">
        <v>34</v>
      </c>
      <c r="D30" s="11" t="s">
        <v>34</v>
      </c>
      <c r="E30" s="11" t="s">
        <v>34</v>
      </c>
      <c r="F30" s="11" t="s">
        <v>34</v>
      </c>
      <c r="G30" s="11" t="s">
        <v>34</v>
      </c>
      <c r="H30" s="11" t="s">
        <v>34</v>
      </c>
      <c r="I30" s="11" t="s">
        <v>34</v>
      </c>
      <c r="J30" s="11" t="s">
        <v>34</v>
      </c>
      <c r="K30" s="11" t="s">
        <v>34</v>
      </c>
      <c r="L30" s="11" t="s">
        <v>34</v>
      </c>
      <c r="M30" s="11" t="s">
        <v>34</v>
      </c>
      <c r="N30" s="10">
        <v>0.11360000000000001</v>
      </c>
      <c r="O30" s="10">
        <v>0.1188</v>
      </c>
      <c r="P30" s="10">
        <v>0.1171</v>
      </c>
      <c r="Q30" s="10">
        <v>0.12280000000000001</v>
      </c>
      <c r="R30" s="10">
        <v>0.112</v>
      </c>
      <c r="S30" s="10">
        <v>0.1176</v>
      </c>
      <c r="T30" s="10">
        <v>0.14749999999999999</v>
      </c>
      <c r="U30" s="10">
        <v>0.16550000000000001</v>
      </c>
      <c r="V30" s="10">
        <v>0.17799780426721945</v>
      </c>
      <c r="W30" s="10">
        <v>0.18118068389560971</v>
      </c>
      <c r="X30" s="10">
        <v>0.18993194338000763</v>
      </c>
      <c r="Y30" s="10">
        <v>0.20172503458280608</v>
      </c>
      <c r="Z30" s="38">
        <v>0.22209938124545034</v>
      </c>
      <c r="AA30" s="10">
        <v>0.23636283039874645</v>
      </c>
      <c r="AB30" s="10">
        <v>0.24727696674986344</v>
      </c>
      <c r="AC30" s="10">
        <v>0.25910464397647032</v>
      </c>
      <c r="AD30" s="10">
        <v>0.27187488430762419</v>
      </c>
      <c r="AE30" s="34">
        <v>0.28510562218453883</v>
      </c>
      <c r="AF30" s="34">
        <v>0.30124404374868802</v>
      </c>
    </row>
    <row r="31" spans="1:32" x14ac:dyDescent="0.25">
      <c r="A31" s="17" t="s">
        <v>44</v>
      </c>
      <c r="B31" s="11" t="s">
        <v>34</v>
      </c>
      <c r="C31" s="11" t="s">
        <v>34</v>
      </c>
      <c r="D31" s="11" t="s">
        <v>34</v>
      </c>
      <c r="E31" s="11" t="s">
        <v>34</v>
      </c>
      <c r="F31" s="11" t="s">
        <v>34</v>
      </c>
      <c r="G31" s="11" t="s">
        <v>34</v>
      </c>
      <c r="H31" s="11" t="s">
        <v>34</v>
      </c>
      <c r="I31" s="11" t="s">
        <v>34</v>
      </c>
      <c r="J31" s="11" t="s">
        <v>34</v>
      </c>
      <c r="K31" s="11" t="s">
        <v>34</v>
      </c>
      <c r="L31" s="11" t="s">
        <v>34</v>
      </c>
      <c r="M31" s="11" t="s">
        <v>34</v>
      </c>
      <c r="N31" s="10">
        <v>0.88639999999999997</v>
      </c>
      <c r="O31" s="10">
        <v>0.88119999999999998</v>
      </c>
      <c r="P31" s="10">
        <v>0.88290000000000002</v>
      </c>
      <c r="Q31" s="10">
        <v>0.87719999999999998</v>
      </c>
      <c r="R31" s="10">
        <v>0.85699999999999998</v>
      </c>
      <c r="S31" s="10">
        <v>0.83509999999999995</v>
      </c>
      <c r="T31" s="10">
        <v>0.78339999999999999</v>
      </c>
      <c r="U31" s="10">
        <v>0.75680000000000003</v>
      </c>
      <c r="V31" s="10">
        <v>0.7394403974959205</v>
      </c>
      <c r="W31" s="10">
        <v>0.73564231953112058</v>
      </c>
      <c r="X31" s="10">
        <v>0.71628307195772778</v>
      </c>
      <c r="Y31" s="10">
        <v>0.7050843567808619</v>
      </c>
      <c r="Z31" s="38">
        <v>0.67913812785388128</v>
      </c>
      <c r="AA31" s="10">
        <v>0.66009937734526414</v>
      </c>
      <c r="AB31" s="10">
        <v>0.64455512104148449</v>
      </c>
      <c r="AC31" s="10">
        <v>0.62567062888887348</v>
      </c>
      <c r="AD31" s="10">
        <v>0.60641499778177443</v>
      </c>
      <c r="AE31" s="34">
        <v>0.5891194929635265</v>
      </c>
      <c r="AF31" s="34">
        <v>0.56916202697055973</v>
      </c>
    </row>
    <row r="32" spans="1:32" x14ac:dyDescent="0.25">
      <c r="A32" s="17" t="s">
        <v>45</v>
      </c>
      <c r="B32" s="11" t="s">
        <v>34</v>
      </c>
      <c r="C32" s="11" t="s">
        <v>34</v>
      </c>
      <c r="D32" s="11" t="s">
        <v>34</v>
      </c>
      <c r="E32" s="11" t="s">
        <v>34</v>
      </c>
      <c r="F32" s="11" t="s">
        <v>34</v>
      </c>
      <c r="G32" s="11" t="s">
        <v>34</v>
      </c>
      <c r="H32" s="11" t="s">
        <v>34</v>
      </c>
      <c r="I32" s="11" t="s">
        <v>34</v>
      </c>
      <c r="J32" s="11" t="s">
        <v>34</v>
      </c>
      <c r="K32" s="11" t="s">
        <v>34</v>
      </c>
      <c r="L32" s="11" t="s">
        <v>34</v>
      </c>
      <c r="M32" s="11" t="s">
        <v>34</v>
      </c>
      <c r="N32" s="10"/>
      <c r="O32" s="10"/>
      <c r="P32" s="10"/>
      <c r="Q32" s="10"/>
      <c r="R32" s="10">
        <v>3.1E-2</v>
      </c>
      <c r="S32" s="10">
        <v>4.7300000000000002E-2</v>
      </c>
      <c r="T32" s="10">
        <v>6.9099999999999995E-2</v>
      </c>
      <c r="U32" s="10">
        <v>7.7700000000000005E-2</v>
      </c>
      <c r="V32" s="10">
        <v>8.2561798236860037E-2</v>
      </c>
      <c r="W32" s="10">
        <v>8.3176996573269726E-2</v>
      </c>
      <c r="X32" s="10">
        <v>9.378498466226462E-2</v>
      </c>
      <c r="Y32" s="10">
        <v>9.3190608636332051E-2</v>
      </c>
      <c r="Z32" s="38">
        <v>9.8762490900668382E-2</v>
      </c>
      <c r="AA32" s="10">
        <v>0.10353779225598944</v>
      </c>
      <c r="AB32" s="10">
        <v>0.10816791220865211</v>
      </c>
      <c r="AC32" s="10">
        <v>0.11522472713465622</v>
      </c>
      <c r="AD32" s="10">
        <v>0.12171011791060132</v>
      </c>
      <c r="AE32" s="34">
        <v>0.12577488485193464</v>
      </c>
      <c r="AF32" s="34">
        <v>0.12959392928075225</v>
      </c>
    </row>
    <row r="33" spans="1:32" x14ac:dyDescent="0.25">
      <c r="A33" s="17" t="s">
        <v>46</v>
      </c>
      <c r="B33" s="11" t="s">
        <v>34</v>
      </c>
      <c r="C33" s="11" t="s">
        <v>34</v>
      </c>
      <c r="D33" s="11" t="s">
        <v>34</v>
      </c>
      <c r="E33" s="11" t="s">
        <v>34</v>
      </c>
      <c r="F33" s="11" t="s">
        <v>34</v>
      </c>
      <c r="G33" s="11" t="s">
        <v>34</v>
      </c>
      <c r="H33" s="11" t="s">
        <v>34</v>
      </c>
      <c r="I33" s="11" t="s">
        <v>34</v>
      </c>
      <c r="J33" s="11" t="s">
        <v>34</v>
      </c>
      <c r="K33" s="11" t="s">
        <v>34</v>
      </c>
      <c r="L33" s="11" t="s">
        <v>34</v>
      </c>
      <c r="M33" s="11" t="s">
        <v>34</v>
      </c>
      <c r="N33" s="10">
        <v>1</v>
      </c>
      <c r="O33" s="10">
        <v>1</v>
      </c>
      <c r="P33" s="10">
        <v>1</v>
      </c>
      <c r="Q33" s="10">
        <v>1</v>
      </c>
      <c r="R33" s="10">
        <v>1</v>
      </c>
      <c r="S33" s="10">
        <v>1</v>
      </c>
      <c r="T33" s="10">
        <v>1</v>
      </c>
      <c r="U33" s="10">
        <v>1</v>
      </c>
      <c r="V33" s="10">
        <v>1</v>
      </c>
      <c r="W33" s="10">
        <v>1</v>
      </c>
      <c r="X33" s="10">
        <v>1</v>
      </c>
      <c r="Y33" s="10">
        <v>1</v>
      </c>
      <c r="Z33" s="10">
        <v>1</v>
      </c>
      <c r="AA33" s="10">
        <v>1</v>
      </c>
      <c r="AB33" s="10">
        <v>1</v>
      </c>
      <c r="AC33" s="10">
        <v>1</v>
      </c>
      <c r="AD33" s="10">
        <v>1</v>
      </c>
      <c r="AE33" s="10">
        <v>1</v>
      </c>
      <c r="AF33" s="10">
        <v>1</v>
      </c>
    </row>
    <row r="34" spans="1:32" x14ac:dyDescent="0.25">
      <c r="U34" s="21"/>
      <c r="V34" s="21"/>
      <c r="W34" s="21"/>
      <c r="X34" s="21"/>
      <c r="Y34" s="21"/>
      <c r="AA34" s="21"/>
    </row>
    <row r="35" spans="1:32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S35" s="21"/>
      <c r="U35" s="21"/>
      <c r="V35" s="21"/>
      <c r="W35" s="21"/>
      <c r="X35" s="21"/>
      <c r="Y35" s="21"/>
      <c r="Z35" s="21"/>
    </row>
    <row r="36" spans="1:32" s="20" customFormat="1" ht="30" x14ac:dyDescent="0.25">
      <c r="A36" s="22" t="s">
        <v>61</v>
      </c>
      <c r="B36" s="1" t="s">
        <v>0</v>
      </c>
      <c r="C36" s="23" t="s">
        <v>1</v>
      </c>
      <c r="D36" s="23" t="s">
        <v>47</v>
      </c>
      <c r="E36" s="23" t="s">
        <v>48</v>
      </c>
      <c r="F36" s="19" t="s">
        <v>4</v>
      </c>
      <c r="G36" s="19" t="s">
        <v>5</v>
      </c>
      <c r="H36" s="19" t="s">
        <v>6</v>
      </c>
      <c r="I36" s="23" t="s">
        <v>23</v>
      </c>
      <c r="J36" s="23" t="s">
        <v>8</v>
      </c>
      <c r="K36" s="23" t="s">
        <v>9</v>
      </c>
      <c r="L36" s="23" t="s">
        <v>10</v>
      </c>
      <c r="M36" s="23" t="s">
        <v>26</v>
      </c>
      <c r="N36" s="23" t="s">
        <v>12</v>
      </c>
      <c r="O36" s="23" t="s">
        <v>13</v>
      </c>
      <c r="P36" s="23" t="s">
        <v>14</v>
      </c>
      <c r="Q36" s="23" t="s">
        <v>15</v>
      </c>
      <c r="R36" s="23" t="s">
        <v>16</v>
      </c>
      <c r="S36" s="23" t="s">
        <v>17</v>
      </c>
      <c r="T36" s="24" t="s">
        <v>18</v>
      </c>
      <c r="U36" s="3" t="s">
        <v>19</v>
      </c>
      <c r="V36" s="3" t="s">
        <v>20</v>
      </c>
      <c r="W36" s="3" t="s">
        <v>65</v>
      </c>
      <c r="X36" s="3" t="s">
        <v>21</v>
      </c>
      <c r="Y36" s="3" t="s">
        <v>66</v>
      </c>
      <c r="Z36" s="3" t="s">
        <v>56</v>
      </c>
      <c r="AA36" s="19" t="s">
        <v>67</v>
      </c>
      <c r="AB36" s="3" t="s">
        <v>64</v>
      </c>
      <c r="AC36" s="19" t="s">
        <v>68</v>
      </c>
      <c r="AD36" s="3" t="s">
        <v>72</v>
      </c>
      <c r="AE36" s="19" t="s">
        <v>78</v>
      </c>
      <c r="AF36" s="43" t="s">
        <v>79</v>
      </c>
    </row>
    <row r="37" spans="1:32" x14ac:dyDescent="0.25">
      <c r="A37" s="25" t="s">
        <v>49</v>
      </c>
      <c r="B37" s="11" t="s">
        <v>34</v>
      </c>
      <c r="C37" s="11" t="s">
        <v>34</v>
      </c>
      <c r="D37" s="11" t="s">
        <v>34</v>
      </c>
      <c r="E37" s="11" t="s">
        <v>34</v>
      </c>
      <c r="F37" s="11" t="s">
        <v>34</v>
      </c>
      <c r="G37" s="26">
        <f>324028143/1000000</f>
        <v>324.028143</v>
      </c>
      <c r="H37" s="26">
        <f>649719540/1000000</f>
        <v>649.71954000000005</v>
      </c>
      <c r="I37" s="26">
        <f>1000149241/1000000</f>
        <v>1000.149241</v>
      </c>
      <c r="J37" s="26">
        <f>1573721589/1000000</f>
        <v>1573.721589</v>
      </c>
      <c r="K37" s="27">
        <f>1899194329/1000000</f>
        <v>1899.1943289999999</v>
      </c>
      <c r="L37" s="26">
        <f>3117930277/1000000</f>
        <v>3117.9302769999999</v>
      </c>
      <c r="M37" s="26">
        <f>5089673020/1000000</f>
        <v>5089.6730200000002</v>
      </c>
      <c r="N37" s="26">
        <f>6991954868/1000000</f>
        <v>6991.9548679999998</v>
      </c>
      <c r="O37" s="28">
        <f>7457376575/1000000</f>
        <v>7457.3765750000002</v>
      </c>
      <c r="P37" s="26">
        <f>7022832146/1000000</f>
        <v>7022.8321459999997</v>
      </c>
      <c r="Q37" s="26">
        <v>6914</v>
      </c>
      <c r="R37" s="28">
        <v>7283.9</v>
      </c>
      <c r="S37" s="28">
        <v>7438</v>
      </c>
      <c r="T37" s="28">
        <v>7535.9</v>
      </c>
      <c r="U37" s="28">
        <v>7397</v>
      </c>
      <c r="V37" s="28">
        <v>6834</v>
      </c>
      <c r="W37" s="28">
        <v>3480.4</v>
      </c>
      <c r="X37" s="5">
        <v>7018</v>
      </c>
      <c r="Y37" s="5">
        <v>3447.3436000000002</v>
      </c>
      <c r="Z37" s="37">
        <v>6631</v>
      </c>
      <c r="AA37" s="35">
        <v>3346.231945</v>
      </c>
      <c r="AB37" s="35">
        <v>7016.4399839999996</v>
      </c>
      <c r="AC37" s="35">
        <v>3436.859841</v>
      </c>
      <c r="AD37" s="35">
        <v>6613.0586999999996</v>
      </c>
      <c r="AE37" s="35">
        <v>2879.4775399999999</v>
      </c>
      <c r="AF37" s="35">
        <v>5721.9290000000001</v>
      </c>
    </row>
    <row r="38" spans="1:32" x14ac:dyDescent="0.25">
      <c r="A38" s="29" t="s">
        <v>50</v>
      </c>
      <c r="B38" s="11" t="s">
        <v>34</v>
      </c>
      <c r="C38" s="11" t="s">
        <v>34</v>
      </c>
      <c r="D38" s="11" t="s">
        <v>34</v>
      </c>
      <c r="E38" s="11" t="s">
        <v>34</v>
      </c>
      <c r="F38" s="11" t="s">
        <v>34</v>
      </c>
      <c r="G38" s="30">
        <f>78793729/1000000</f>
        <v>78.793728999999999</v>
      </c>
      <c r="H38" s="30">
        <f>199343995/1000000</f>
        <v>199.34399500000001</v>
      </c>
      <c r="I38" s="31">
        <f>326833708/1000000</f>
        <v>326.833708</v>
      </c>
      <c r="J38" s="30">
        <f>726397505/1000000</f>
        <v>726.39750500000002</v>
      </c>
      <c r="K38" s="30">
        <f>804449359/1000000</f>
        <v>804.44935899999996</v>
      </c>
      <c r="L38" s="30">
        <f>1069864396/1000000</f>
        <v>1069.8643959999999</v>
      </c>
      <c r="M38" s="30">
        <f>1304583967/1000000</f>
        <v>1304.583967</v>
      </c>
      <c r="N38" s="30">
        <f>1716241898.0291/1000000</f>
        <v>1716.2418980291</v>
      </c>
      <c r="O38" s="30">
        <f>1799202681/1000000</f>
        <v>1799.202681</v>
      </c>
      <c r="P38" s="30">
        <f>1418467246/1000000</f>
        <v>1418.4672459999999</v>
      </c>
      <c r="Q38" s="30">
        <v>1820.9</v>
      </c>
      <c r="R38" s="28">
        <v>1814.9</v>
      </c>
      <c r="S38" s="28">
        <v>1969.9</v>
      </c>
      <c r="T38" s="28">
        <v>2176.1</v>
      </c>
      <c r="U38" s="28">
        <v>1946</v>
      </c>
      <c r="V38" s="28">
        <v>2106</v>
      </c>
      <c r="W38" s="28">
        <v>1471.4</v>
      </c>
      <c r="X38" s="5">
        <v>2969</v>
      </c>
      <c r="Y38" s="5">
        <v>1458.743398999999</v>
      </c>
      <c r="Z38" s="37">
        <v>2912</v>
      </c>
      <c r="AA38" s="35">
        <v>1400.3697749999999</v>
      </c>
      <c r="AB38" s="35">
        <v>2976.484465</v>
      </c>
      <c r="AC38" s="35">
        <v>1695.611463</v>
      </c>
      <c r="AD38" s="35">
        <v>3235.97318</v>
      </c>
      <c r="AE38" s="35">
        <v>1417.9276199999999</v>
      </c>
      <c r="AF38" s="35">
        <v>2852.5070019999998</v>
      </c>
    </row>
    <row r="39" spans="1:32" x14ac:dyDescent="0.25">
      <c r="A39" s="32" t="s">
        <v>51</v>
      </c>
      <c r="B39" s="11" t="s">
        <v>34</v>
      </c>
      <c r="C39" s="11" t="s">
        <v>34</v>
      </c>
      <c r="D39" s="11" t="s">
        <v>34</v>
      </c>
      <c r="E39" s="11" t="s">
        <v>34</v>
      </c>
      <c r="F39" s="11" t="s">
        <v>34</v>
      </c>
      <c r="G39" s="30">
        <f>343882938/1000000</f>
        <v>343.88293800000002</v>
      </c>
      <c r="H39" s="30">
        <f>461542219/1000000</f>
        <v>461.54221899999999</v>
      </c>
      <c r="I39" s="30">
        <f>590389289.73/1000000</f>
        <v>590.38928972999997</v>
      </c>
      <c r="J39" s="30">
        <f>931568305/1000000</f>
        <v>931.56830500000001</v>
      </c>
      <c r="K39" s="30">
        <f>941851619/1000000</f>
        <v>941.85161900000003</v>
      </c>
      <c r="L39" s="30">
        <f>1171136395/1000000</f>
        <v>1171.136395</v>
      </c>
      <c r="M39" s="30">
        <f>1382389657.649/1000000</f>
        <v>1382.3896576489999</v>
      </c>
      <c r="N39" s="30">
        <f>1457030393.819/1000000</f>
        <v>1457.030393819</v>
      </c>
      <c r="O39" s="30">
        <f>1847430563/1000000</f>
        <v>1847.4305629999999</v>
      </c>
      <c r="P39" s="30">
        <f>1430613174/1000000</f>
        <v>1430.6131740000001</v>
      </c>
      <c r="Q39" s="30">
        <v>1887.5</v>
      </c>
      <c r="R39" s="28">
        <v>1874.1</v>
      </c>
      <c r="S39" s="28">
        <v>2060.1</v>
      </c>
      <c r="T39" s="28">
        <v>2224.8000000000002</v>
      </c>
      <c r="U39" s="28">
        <v>2012</v>
      </c>
      <c r="V39" s="28">
        <v>2052</v>
      </c>
      <c r="W39" s="28">
        <v>1333.9</v>
      </c>
      <c r="X39" s="5">
        <v>2876</v>
      </c>
      <c r="Y39" s="5">
        <v>1426.119312999999</v>
      </c>
      <c r="Z39" s="37">
        <v>2877</v>
      </c>
      <c r="AA39" s="35">
        <v>1409.9430400000001</v>
      </c>
      <c r="AB39" s="35">
        <v>2681.44679</v>
      </c>
      <c r="AC39" s="35">
        <v>1483.8359663800002</v>
      </c>
      <c r="AD39" s="35">
        <v>3173.3301299999998</v>
      </c>
      <c r="AE39" s="35">
        <v>1381.45381</v>
      </c>
      <c r="AF39" s="35">
        <v>2779.6299920000001</v>
      </c>
    </row>
    <row r="42" spans="1:32" s="20" customFormat="1" ht="30" x14ac:dyDescent="0.25">
      <c r="A42" s="1" t="s">
        <v>74</v>
      </c>
      <c r="B42" s="1" t="s">
        <v>0</v>
      </c>
      <c r="C42" s="23" t="s">
        <v>1</v>
      </c>
      <c r="D42" s="23" t="s">
        <v>47</v>
      </c>
      <c r="E42" s="23" t="s">
        <v>48</v>
      </c>
      <c r="F42" s="19" t="s">
        <v>4</v>
      </c>
      <c r="G42" s="19" t="s">
        <v>5</v>
      </c>
      <c r="H42" s="19" t="s">
        <v>6</v>
      </c>
      <c r="I42" s="19" t="s">
        <v>23</v>
      </c>
      <c r="J42" s="19" t="s">
        <v>40</v>
      </c>
      <c r="K42" s="19" t="s">
        <v>24</v>
      </c>
      <c r="L42" s="19" t="s">
        <v>10</v>
      </c>
      <c r="M42" s="19" t="s">
        <v>11</v>
      </c>
      <c r="N42" s="19" t="s">
        <v>12</v>
      </c>
      <c r="O42" s="19" t="s">
        <v>13</v>
      </c>
      <c r="P42" s="19" t="s">
        <v>14</v>
      </c>
      <c r="Q42" s="19" t="s">
        <v>15</v>
      </c>
      <c r="R42" s="19" t="s">
        <v>38</v>
      </c>
      <c r="S42" s="19" t="s">
        <v>39</v>
      </c>
      <c r="T42" s="3" t="s">
        <v>18</v>
      </c>
      <c r="U42" s="3" t="s">
        <v>19</v>
      </c>
      <c r="V42" s="3" t="s">
        <v>20</v>
      </c>
      <c r="W42" s="3" t="s">
        <v>65</v>
      </c>
      <c r="X42" s="3" t="s">
        <v>21</v>
      </c>
      <c r="Y42" s="3" t="s">
        <v>66</v>
      </c>
      <c r="Z42" s="3" t="s">
        <v>56</v>
      </c>
      <c r="AA42" s="19" t="s">
        <v>67</v>
      </c>
      <c r="AB42" s="3" t="s">
        <v>64</v>
      </c>
      <c r="AC42" s="19" t="s">
        <v>68</v>
      </c>
      <c r="AD42" s="3" t="s">
        <v>72</v>
      </c>
      <c r="AE42" s="19" t="s">
        <v>78</v>
      </c>
      <c r="AF42" s="43" t="s">
        <v>79</v>
      </c>
    </row>
    <row r="43" spans="1:32" x14ac:dyDescent="0.25">
      <c r="A43" s="17" t="s">
        <v>52</v>
      </c>
      <c r="B43" s="11" t="s">
        <v>34</v>
      </c>
      <c r="C43" s="11" t="s">
        <v>34</v>
      </c>
      <c r="D43" s="11" t="s">
        <v>34</v>
      </c>
      <c r="E43" s="11" t="s">
        <v>34</v>
      </c>
      <c r="F43" s="11" t="s">
        <v>34</v>
      </c>
      <c r="G43" s="11" t="s">
        <v>34</v>
      </c>
      <c r="H43" s="11" t="s">
        <v>34</v>
      </c>
      <c r="I43" s="11" t="s">
        <v>34</v>
      </c>
      <c r="J43" s="11" t="s">
        <v>34</v>
      </c>
      <c r="K43" s="35">
        <v>978</v>
      </c>
      <c r="L43" s="35">
        <v>2138</v>
      </c>
      <c r="M43" s="35">
        <v>2395</v>
      </c>
      <c r="N43" s="35">
        <v>2637</v>
      </c>
      <c r="O43" s="35">
        <v>2703</v>
      </c>
      <c r="P43" s="35">
        <v>3285</v>
      </c>
      <c r="Q43" s="35">
        <v>3794</v>
      </c>
      <c r="R43" s="35">
        <v>3256</v>
      </c>
      <c r="S43" s="35">
        <v>3067</v>
      </c>
      <c r="T43" s="35">
        <v>1389.02</v>
      </c>
      <c r="U43" s="35">
        <v>1270</v>
      </c>
      <c r="V43" s="35">
        <v>968.7</v>
      </c>
      <c r="W43" s="35">
        <v>467</v>
      </c>
      <c r="X43" s="35">
        <v>833.00565113999994</v>
      </c>
      <c r="Y43" s="35">
        <v>516</v>
      </c>
      <c r="Z43" s="35">
        <v>841</v>
      </c>
      <c r="AA43" s="17">
        <v>384</v>
      </c>
      <c r="AB43" s="39">
        <v>753.04</v>
      </c>
      <c r="AC43" s="39">
        <v>336.64</v>
      </c>
      <c r="AD43" s="39">
        <v>614.29999999999995</v>
      </c>
      <c r="AE43" s="35">
        <v>222.42063099999999</v>
      </c>
      <c r="AF43" s="39">
        <v>644.01</v>
      </c>
    </row>
    <row r="47" spans="1:32" ht="30" x14ac:dyDescent="0.25">
      <c r="A47" s="16" t="s">
        <v>77</v>
      </c>
      <c r="B47" s="18" t="s">
        <v>0</v>
      </c>
      <c r="C47" s="17" t="s">
        <v>1</v>
      </c>
      <c r="D47" s="17" t="s">
        <v>47</v>
      </c>
      <c r="E47" s="17" t="s">
        <v>48</v>
      </c>
      <c r="F47" s="17" t="s">
        <v>4</v>
      </c>
      <c r="G47" s="17" t="s">
        <v>5</v>
      </c>
      <c r="H47" s="17" t="s">
        <v>6</v>
      </c>
      <c r="I47" s="17" t="s">
        <v>23</v>
      </c>
      <c r="J47" s="17" t="s">
        <v>40</v>
      </c>
      <c r="K47" s="17" t="s">
        <v>24</v>
      </c>
      <c r="L47" s="17" t="s">
        <v>10</v>
      </c>
      <c r="M47" s="17" t="s">
        <v>11</v>
      </c>
      <c r="N47" s="17" t="s">
        <v>12</v>
      </c>
      <c r="O47" s="17" t="s">
        <v>13</v>
      </c>
      <c r="P47" s="17" t="s">
        <v>14</v>
      </c>
      <c r="Q47" s="17" t="s">
        <v>15</v>
      </c>
      <c r="R47" s="17" t="s">
        <v>38</v>
      </c>
      <c r="S47" s="17" t="s">
        <v>39</v>
      </c>
      <c r="T47" s="17" t="s">
        <v>18</v>
      </c>
      <c r="U47" s="3" t="s">
        <v>19</v>
      </c>
      <c r="V47" s="3" t="s">
        <v>20</v>
      </c>
      <c r="W47" s="3" t="s">
        <v>65</v>
      </c>
      <c r="X47" s="3" t="s">
        <v>21</v>
      </c>
      <c r="Y47" s="3" t="s">
        <v>66</v>
      </c>
      <c r="Z47" s="3" t="s">
        <v>56</v>
      </c>
      <c r="AA47" s="19" t="s">
        <v>67</v>
      </c>
      <c r="AB47" s="3" t="s">
        <v>64</v>
      </c>
      <c r="AC47" s="19" t="s">
        <v>68</v>
      </c>
      <c r="AD47" s="3" t="s">
        <v>72</v>
      </c>
      <c r="AE47" s="19" t="s">
        <v>78</v>
      </c>
      <c r="AF47" s="43" t="s">
        <v>79</v>
      </c>
    </row>
    <row r="48" spans="1:32" x14ac:dyDescent="0.25">
      <c r="A48" s="17" t="s">
        <v>53</v>
      </c>
      <c r="B48" s="11" t="s">
        <v>34</v>
      </c>
      <c r="C48" s="11" t="s">
        <v>34</v>
      </c>
      <c r="D48" s="11" t="s">
        <v>34</v>
      </c>
      <c r="E48" s="11" t="s">
        <v>34</v>
      </c>
      <c r="F48" s="11" t="s">
        <v>34</v>
      </c>
      <c r="G48" s="11" t="s">
        <v>34</v>
      </c>
      <c r="H48" s="11" t="s">
        <v>34</v>
      </c>
      <c r="I48" s="11" t="s">
        <v>34</v>
      </c>
      <c r="J48" s="11" t="s">
        <v>34</v>
      </c>
      <c r="K48" s="11" t="s">
        <v>34</v>
      </c>
      <c r="L48" s="11" t="s">
        <v>34</v>
      </c>
      <c r="M48" s="11" t="s">
        <v>34</v>
      </c>
      <c r="N48" s="11" t="s">
        <v>34</v>
      </c>
      <c r="O48" s="11" t="s">
        <v>34</v>
      </c>
      <c r="P48" s="11" t="s">
        <v>34</v>
      </c>
      <c r="Q48" s="5">
        <v>10480.797501677658</v>
      </c>
      <c r="R48" s="5">
        <v>17454.760999999999</v>
      </c>
      <c r="S48" s="5">
        <v>26353.991723721272</v>
      </c>
      <c r="T48" s="5">
        <v>34157.517929736809</v>
      </c>
      <c r="U48" s="5">
        <v>43009.52</v>
      </c>
      <c r="V48" s="5">
        <v>50284</v>
      </c>
      <c r="W48" s="5">
        <v>25100.162</v>
      </c>
      <c r="X48" s="5">
        <v>48883.129000000001</v>
      </c>
      <c r="Y48" s="5">
        <v>28285.983</v>
      </c>
      <c r="Z48" s="5">
        <v>41425.076999999997</v>
      </c>
      <c r="AA48" s="35">
        <v>23494.6298828125</v>
      </c>
      <c r="AB48" s="35">
        <v>49116.902999999998</v>
      </c>
      <c r="AC48" s="35">
        <v>25747.703000000001</v>
      </c>
      <c r="AD48" s="35">
        <v>54402.846589999994</v>
      </c>
      <c r="AE48" s="35">
        <v>26389.860064500001</v>
      </c>
      <c r="AF48" s="35">
        <v>52590.329766119925</v>
      </c>
    </row>
    <row r="49" spans="1:32" x14ac:dyDescent="0.25">
      <c r="A49" s="17" t="s">
        <v>54</v>
      </c>
      <c r="B49" s="11" t="s">
        <v>34</v>
      </c>
      <c r="C49" s="11" t="s">
        <v>34</v>
      </c>
      <c r="D49" s="11" t="s">
        <v>34</v>
      </c>
      <c r="E49" s="11" t="s">
        <v>34</v>
      </c>
      <c r="F49" s="11" t="s">
        <v>34</v>
      </c>
      <c r="G49" s="11" t="s">
        <v>34</v>
      </c>
      <c r="H49" s="11" t="s">
        <v>34</v>
      </c>
      <c r="I49" s="11" t="s">
        <v>34</v>
      </c>
      <c r="J49" s="11" t="s">
        <v>34</v>
      </c>
      <c r="K49" s="11" t="s">
        <v>34</v>
      </c>
      <c r="L49" s="11" t="s">
        <v>34</v>
      </c>
      <c r="M49" s="11" t="s">
        <v>34</v>
      </c>
      <c r="N49" s="11" t="s">
        <v>34</v>
      </c>
      <c r="O49" s="11" t="s">
        <v>34</v>
      </c>
      <c r="P49" s="11" t="s">
        <v>34</v>
      </c>
      <c r="Q49" s="11" t="s">
        <v>34</v>
      </c>
      <c r="R49" s="11" t="s">
        <v>34</v>
      </c>
      <c r="S49" s="5">
        <v>11532.858910651092</v>
      </c>
      <c r="T49" s="5">
        <v>37828.288655448363</v>
      </c>
      <c r="U49" s="5">
        <v>102903.04999999999</v>
      </c>
      <c r="V49" s="5">
        <v>211998</v>
      </c>
      <c r="W49" s="5">
        <v>162496.16800000001</v>
      </c>
      <c r="X49" s="5">
        <v>356579.61199999996</v>
      </c>
      <c r="Y49" s="5">
        <v>220263.171</v>
      </c>
      <c r="Z49" s="5">
        <v>474596.48700000002</v>
      </c>
      <c r="AA49" s="35">
        <v>274069.9404296875</v>
      </c>
      <c r="AB49" s="35">
        <v>612278.73100000003</v>
      </c>
      <c r="AC49" s="35">
        <v>362405.70199999999</v>
      </c>
      <c r="AD49" s="35">
        <v>711577.13103000005</v>
      </c>
      <c r="AE49" s="35">
        <v>373438.17821400001</v>
      </c>
      <c r="AF49" s="35">
        <v>785345.39612649998</v>
      </c>
    </row>
    <row r="52" spans="1:32" ht="27.6" customHeight="1" x14ac:dyDescent="0.25">
      <c r="A52" s="16" t="s">
        <v>75</v>
      </c>
      <c r="B52" s="18" t="s">
        <v>0</v>
      </c>
      <c r="C52" s="17" t="s">
        <v>1</v>
      </c>
      <c r="D52" s="17" t="s">
        <v>47</v>
      </c>
      <c r="E52" s="17" t="s">
        <v>48</v>
      </c>
      <c r="F52" s="17" t="s">
        <v>4</v>
      </c>
      <c r="G52" s="17" t="s">
        <v>5</v>
      </c>
      <c r="H52" s="17" t="s">
        <v>6</v>
      </c>
      <c r="I52" s="17" t="s">
        <v>23</v>
      </c>
      <c r="J52" s="17" t="s">
        <v>40</v>
      </c>
      <c r="K52" s="17" t="s">
        <v>24</v>
      </c>
      <c r="L52" s="17" t="s">
        <v>10</v>
      </c>
      <c r="M52" s="17" t="s">
        <v>11</v>
      </c>
      <c r="N52" s="17" t="s">
        <v>12</v>
      </c>
      <c r="O52" s="17" t="s">
        <v>13</v>
      </c>
      <c r="P52" s="17" t="s">
        <v>14</v>
      </c>
      <c r="Q52" s="17" t="s">
        <v>15</v>
      </c>
      <c r="R52" s="17" t="s">
        <v>38</v>
      </c>
      <c r="S52" s="17" t="s">
        <v>39</v>
      </c>
      <c r="T52" s="17" t="s">
        <v>18</v>
      </c>
      <c r="U52" s="3" t="s">
        <v>19</v>
      </c>
      <c r="V52" s="3" t="s">
        <v>20</v>
      </c>
      <c r="W52" s="3" t="s">
        <v>65</v>
      </c>
      <c r="X52" s="3" t="s">
        <v>21</v>
      </c>
      <c r="Y52" s="3" t="s">
        <v>66</v>
      </c>
      <c r="Z52" s="3" t="s">
        <v>56</v>
      </c>
      <c r="AA52" s="19" t="s">
        <v>67</v>
      </c>
      <c r="AB52" s="3" t="s">
        <v>64</v>
      </c>
      <c r="AC52" s="19" t="s">
        <v>68</v>
      </c>
      <c r="AD52" s="3" t="s">
        <v>72</v>
      </c>
      <c r="AE52" s="19" t="s">
        <v>78</v>
      </c>
      <c r="AF52" s="43" t="s">
        <v>79</v>
      </c>
    </row>
    <row r="53" spans="1:32" ht="15" customHeight="1" x14ac:dyDescent="0.25">
      <c r="A53" s="33" t="s">
        <v>70</v>
      </c>
      <c r="B53" s="11" t="s">
        <v>34</v>
      </c>
      <c r="C53" s="11" t="s">
        <v>34</v>
      </c>
      <c r="D53" s="11" t="s">
        <v>34</v>
      </c>
      <c r="E53" s="11" t="s">
        <v>34</v>
      </c>
      <c r="F53" s="11" t="s">
        <v>34</v>
      </c>
      <c r="G53" s="11" t="s">
        <v>34</v>
      </c>
      <c r="H53" s="11" t="s">
        <v>34</v>
      </c>
      <c r="I53" s="11" t="s">
        <v>34</v>
      </c>
      <c r="J53" s="11" t="s">
        <v>34</v>
      </c>
      <c r="K53" s="11" t="s">
        <v>34</v>
      </c>
      <c r="L53" s="11" t="s">
        <v>34</v>
      </c>
      <c r="M53" s="11" t="s">
        <v>34</v>
      </c>
      <c r="N53" s="11" t="s">
        <v>34</v>
      </c>
      <c r="O53" s="11" t="s">
        <v>34</v>
      </c>
      <c r="P53" s="11" t="s">
        <v>34</v>
      </c>
      <c r="Q53" s="11" t="s">
        <v>34</v>
      </c>
      <c r="R53" s="35">
        <v>2624382</v>
      </c>
      <c r="S53" s="35">
        <v>2908829</v>
      </c>
      <c r="T53" s="35">
        <v>3325317</v>
      </c>
      <c r="U53" s="35">
        <v>3351665</v>
      </c>
      <c r="V53" s="35">
        <v>3353188</v>
      </c>
      <c r="W53" s="35">
        <v>3444495</v>
      </c>
      <c r="X53" s="35">
        <v>3633268</v>
      </c>
      <c r="Y53" s="35">
        <v>3611083</v>
      </c>
      <c r="Z53" s="35">
        <v>3644821</v>
      </c>
      <c r="AA53" s="35">
        <v>3565078</v>
      </c>
      <c r="AB53" s="35">
        <v>3751283</v>
      </c>
      <c r="AC53" s="35">
        <v>3693383</v>
      </c>
      <c r="AD53" s="35">
        <v>3766868</v>
      </c>
      <c r="AE53" s="35">
        <v>3792440</v>
      </c>
      <c r="AF53" s="35">
        <v>3893854</v>
      </c>
    </row>
    <row r="54" spans="1:32" x14ac:dyDescent="0.25">
      <c r="A54" s="17" t="s">
        <v>62</v>
      </c>
      <c r="B54" s="11" t="s">
        <v>34</v>
      </c>
      <c r="C54" s="11" t="s">
        <v>34</v>
      </c>
      <c r="D54" s="11" t="s">
        <v>34</v>
      </c>
      <c r="E54" s="11" t="s">
        <v>34</v>
      </c>
      <c r="F54" s="11" t="s">
        <v>34</v>
      </c>
      <c r="G54" s="11" t="s">
        <v>34</v>
      </c>
      <c r="H54" s="11" t="s">
        <v>34</v>
      </c>
      <c r="I54" s="11" t="s">
        <v>34</v>
      </c>
      <c r="J54" s="11" t="s">
        <v>34</v>
      </c>
      <c r="K54" s="11" t="s">
        <v>34</v>
      </c>
      <c r="L54" s="11" t="s">
        <v>34</v>
      </c>
      <c r="M54" s="11" t="s">
        <v>34</v>
      </c>
      <c r="N54" s="11" t="s">
        <v>34</v>
      </c>
      <c r="O54" s="11" t="s">
        <v>34</v>
      </c>
      <c r="P54" s="11" t="s">
        <v>34</v>
      </c>
      <c r="Q54" s="11" t="s">
        <v>34</v>
      </c>
      <c r="R54" s="35">
        <v>73331</v>
      </c>
      <c r="S54" s="35">
        <v>70677</v>
      </c>
      <c r="T54" s="35">
        <v>95239</v>
      </c>
      <c r="U54" s="35">
        <v>252686</v>
      </c>
      <c r="V54" s="35">
        <v>226583</v>
      </c>
      <c r="W54" s="35">
        <v>263196</v>
      </c>
      <c r="X54" s="35">
        <v>255971</v>
      </c>
      <c r="Y54" s="35">
        <v>249398</v>
      </c>
      <c r="Z54" s="35">
        <v>352079</v>
      </c>
      <c r="AA54" s="35">
        <v>297869</v>
      </c>
      <c r="AB54" s="35">
        <v>371083</v>
      </c>
      <c r="AC54" s="35">
        <v>368117</v>
      </c>
      <c r="AD54" s="35">
        <v>370485</v>
      </c>
      <c r="AE54" s="35">
        <v>433569</v>
      </c>
      <c r="AF54" s="35">
        <v>472382</v>
      </c>
    </row>
    <row r="57" spans="1:32" x14ac:dyDescent="0.25">
      <c r="A57" s="18" t="s">
        <v>63</v>
      </c>
      <c r="B57" s="18" t="s">
        <v>0</v>
      </c>
      <c r="C57" s="17" t="s">
        <v>1</v>
      </c>
      <c r="D57" s="17" t="s">
        <v>47</v>
      </c>
      <c r="E57" s="17" t="s">
        <v>48</v>
      </c>
      <c r="F57" s="17" t="s">
        <v>4</v>
      </c>
      <c r="G57" s="17" t="s">
        <v>5</v>
      </c>
      <c r="H57" s="17" t="s">
        <v>6</v>
      </c>
      <c r="I57" s="17" t="s">
        <v>23</v>
      </c>
      <c r="J57" s="17" t="s">
        <v>40</v>
      </c>
      <c r="K57" s="17" t="s">
        <v>24</v>
      </c>
      <c r="L57" s="17" t="s">
        <v>10</v>
      </c>
      <c r="M57" s="17" t="s">
        <v>11</v>
      </c>
      <c r="N57" s="17" t="s">
        <v>27</v>
      </c>
      <c r="O57" s="17" t="s">
        <v>28</v>
      </c>
      <c r="P57" s="17" t="s">
        <v>29</v>
      </c>
      <c r="Q57" s="17" t="s">
        <v>15</v>
      </c>
      <c r="R57" s="17" t="s">
        <v>16</v>
      </c>
      <c r="S57" s="17" t="s">
        <v>17</v>
      </c>
      <c r="T57" s="17" t="s">
        <v>18</v>
      </c>
      <c r="U57" s="3" t="s">
        <v>19</v>
      </c>
      <c r="V57" s="3" t="s">
        <v>20</v>
      </c>
      <c r="W57" s="3" t="s">
        <v>65</v>
      </c>
      <c r="X57" s="3" t="s">
        <v>21</v>
      </c>
      <c r="Y57" s="3" t="s">
        <v>66</v>
      </c>
      <c r="Z57" s="3" t="s">
        <v>56</v>
      </c>
      <c r="AA57" s="19" t="s">
        <v>67</v>
      </c>
      <c r="AB57" s="3" t="s">
        <v>64</v>
      </c>
      <c r="AC57" s="19" t="s">
        <v>68</v>
      </c>
      <c r="AD57" s="43" t="s">
        <v>72</v>
      </c>
      <c r="AE57" s="41" t="s">
        <v>78</v>
      </c>
      <c r="AF57" s="43" t="s">
        <v>79</v>
      </c>
    </row>
    <row r="58" spans="1:32" s="20" customFormat="1" x14ac:dyDescent="0.25">
      <c r="A58" s="19" t="s">
        <v>22</v>
      </c>
      <c r="B58" s="11" t="s">
        <v>34</v>
      </c>
      <c r="C58" s="11" t="s">
        <v>34</v>
      </c>
      <c r="D58" s="11" t="s">
        <v>34</v>
      </c>
      <c r="E58" s="11" t="s">
        <v>34</v>
      </c>
      <c r="F58" s="11" t="s">
        <v>34</v>
      </c>
      <c r="G58" s="11" t="s">
        <v>34</v>
      </c>
      <c r="H58" s="11" t="s">
        <v>34</v>
      </c>
      <c r="I58" s="11" t="s">
        <v>34</v>
      </c>
      <c r="J58" s="11" t="s">
        <v>34</v>
      </c>
      <c r="K58" s="11" t="s">
        <v>34</v>
      </c>
      <c r="L58" s="11" t="s">
        <v>34</v>
      </c>
      <c r="M58" s="11" t="s">
        <v>34</v>
      </c>
      <c r="N58" s="11" t="s">
        <v>34</v>
      </c>
      <c r="O58" s="11" t="s">
        <v>34</v>
      </c>
      <c r="P58" s="36">
        <v>1776034</v>
      </c>
      <c r="Q58" s="36">
        <v>1927797</v>
      </c>
      <c r="R58" s="36">
        <v>2356627</v>
      </c>
      <c r="S58" s="36">
        <v>2439236</v>
      </c>
      <c r="T58" s="36">
        <v>3302052</v>
      </c>
      <c r="U58" s="36">
        <v>3216155</v>
      </c>
      <c r="V58" s="36">
        <v>3405916</v>
      </c>
      <c r="W58" s="36">
        <v>3547209</v>
      </c>
      <c r="X58" s="36">
        <v>3856943</v>
      </c>
      <c r="Y58" s="36">
        <v>3836572</v>
      </c>
      <c r="Z58" s="36">
        <v>4016154</v>
      </c>
      <c r="AA58" s="36">
        <v>4026707</v>
      </c>
      <c r="AB58" s="36">
        <v>4087212</v>
      </c>
      <c r="AC58" s="36">
        <v>4237992</v>
      </c>
      <c r="AD58" s="36">
        <v>4283341</v>
      </c>
      <c r="AE58" s="36">
        <v>4360214</v>
      </c>
      <c r="AF58" s="36">
        <v>4408797</v>
      </c>
    </row>
    <row r="61" spans="1:32" ht="30" x14ac:dyDescent="0.25">
      <c r="A61" s="16" t="s">
        <v>71</v>
      </c>
      <c r="B61" s="18" t="s">
        <v>0</v>
      </c>
      <c r="C61" s="17" t="s">
        <v>1</v>
      </c>
      <c r="D61" s="17" t="s">
        <v>2</v>
      </c>
      <c r="E61" s="17" t="s">
        <v>3</v>
      </c>
      <c r="F61" s="17" t="s">
        <v>4</v>
      </c>
      <c r="G61" s="17" t="s">
        <v>5</v>
      </c>
      <c r="H61" s="17" t="s">
        <v>6</v>
      </c>
      <c r="I61" s="17" t="s">
        <v>7</v>
      </c>
      <c r="J61" s="17" t="s">
        <v>40</v>
      </c>
      <c r="K61" s="17" t="s">
        <v>9</v>
      </c>
      <c r="L61" s="17" t="s">
        <v>10</v>
      </c>
      <c r="M61" s="17" t="s">
        <v>11</v>
      </c>
      <c r="N61" s="17" t="s">
        <v>12</v>
      </c>
      <c r="O61" s="17" t="s">
        <v>13</v>
      </c>
      <c r="P61" s="17" t="s">
        <v>14</v>
      </c>
      <c r="Q61" s="17" t="s">
        <v>15</v>
      </c>
      <c r="R61" s="17" t="s">
        <v>38</v>
      </c>
      <c r="S61" s="17" t="s">
        <v>39</v>
      </c>
      <c r="T61" s="17" t="s">
        <v>18</v>
      </c>
      <c r="U61" s="3" t="s">
        <v>19</v>
      </c>
      <c r="V61" s="3" t="s">
        <v>20</v>
      </c>
      <c r="W61" s="3" t="s">
        <v>65</v>
      </c>
      <c r="X61" s="3" t="s">
        <v>21</v>
      </c>
      <c r="Y61" s="3" t="s">
        <v>66</v>
      </c>
      <c r="Z61" s="3" t="s">
        <v>56</v>
      </c>
      <c r="AA61" s="19" t="s">
        <v>67</v>
      </c>
      <c r="AB61" s="3" t="s">
        <v>64</v>
      </c>
      <c r="AC61" s="19" t="s">
        <v>68</v>
      </c>
      <c r="AD61" s="3" t="s">
        <v>72</v>
      </c>
      <c r="AE61" s="41" t="s">
        <v>78</v>
      </c>
      <c r="AF61" s="43" t="s">
        <v>79</v>
      </c>
    </row>
    <row r="62" spans="1:32" s="20" customFormat="1" ht="30" x14ac:dyDescent="0.25">
      <c r="A62" s="2" t="s">
        <v>76</v>
      </c>
      <c r="B62" s="11" t="s">
        <v>34</v>
      </c>
      <c r="C62" s="11" t="s">
        <v>34</v>
      </c>
      <c r="D62" s="11" t="s">
        <v>34</v>
      </c>
      <c r="E62" s="11" t="s">
        <v>34</v>
      </c>
      <c r="F62" s="11" t="s">
        <v>34</v>
      </c>
      <c r="G62" s="11" t="s">
        <v>34</v>
      </c>
      <c r="H62" s="11" t="s">
        <v>34</v>
      </c>
      <c r="I62" s="11" t="s">
        <v>34</v>
      </c>
      <c r="J62" s="11" t="s">
        <v>34</v>
      </c>
      <c r="K62" s="11" t="s">
        <v>34</v>
      </c>
      <c r="L62" s="11" t="s">
        <v>34</v>
      </c>
      <c r="M62" s="11" t="s">
        <v>34</v>
      </c>
      <c r="N62" s="11" t="s">
        <v>34</v>
      </c>
      <c r="O62" s="11" t="s">
        <v>34</v>
      </c>
      <c r="P62" s="11" t="s">
        <v>34</v>
      </c>
      <c r="Q62" s="13">
        <v>11624</v>
      </c>
      <c r="R62" s="13">
        <v>11952</v>
      </c>
      <c r="S62" s="13">
        <v>10826</v>
      </c>
      <c r="T62" s="13">
        <v>11832</v>
      </c>
      <c r="U62" s="13">
        <v>11999</v>
      </c>
      <c r="V62" s="13">
        <v>12322</v>
      </c>
      <c r="W62" s="13">
        <v>13237.8465991271</v>
      </c>
      <c r="X62" s="13">
        <v>13238</v>
      </c>
      <c r="Y62" s="13">
        <v>13847.076656896455</v>
      </c>
      <c r="Z62" s="36">
        <v>14372</v>
      </c>
      <c r="AA62" s="36">
        <v>15793</v>
      </c>
      <c r="AB62" s="36">
        <v>16543.7</v>
      </c>
      <c r="AC62" s="36">
        <v>17783.5</v>
      </c>
      <c r="AD62" s="36">
        <v>20548</v>
      </c>
      <c r="AE62" s="36">
        <v>21744.428447561597</v>
      </c>
      <c r="AF62" s="36">
        <v>23798</v>
      </c>
    </row>
  </sheetData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C61A6-A275-4A60-8C1F-C52F8A3C7345}">
  <dimension ref="A4:D369"/>
  <sheetViews>
    <sheetView topLeftCell="A352" workbookViewId="0">
      <selection activeCell="D369" sqref="D369"/>
    </sheetView>
  </sheetViews>
  <sheetFormatPr defaultRowHeight="15" x14ac:dyDescent="0.25"/>
  <cols>
    <col min="1" max="1" width="15.5703125" customWidth="1"/>
    <col min="2" max="2" width="23.5703125" customWidth="1"/>
    <col min="3" max="3" width="13.28515625" bestFit="1" customWidth="1"/>
    <col min="4" max="4" width="11.5703125" bestFit="1" customWidth="1"/>
  </cols>
  <sheetData>
    <row r="4" spans="1:4" x14ac:dyDescent="0.25">
      <c r="A4" s="56" t="s">
        <v>406</v>
      </c>
    </row>
    <row r="6" spans="1:4" x14ac:dyDescent="0.25">
      <c r="A6" s="57" t="s">
        <v>404</v>
      </c>
    </row>
    <row r="7" spans="1:4" ht="76.5" x14ac:dyDescent="0.25">
      <c r="A7" s="54" t="s">
        <v>80</v>
      </c>
      <c r="B7" s="54" t="s">
        <v>81</v>
      </c>
      <c r="C7" s="54" t="s">
        <v>402</v>
      </c>
      <c r="D7" s="54" t="s">
        <v>403</v>
      </c>
    </row>
    <row r="8" spans="1:4" x14ac:dyDescent="0.25">
      <c r="A8" s="51" t="s">
        <v>82</v>
      </c>
      <c r="B8" s="51" t="s">
        <v>83</v>
      </c>
      <c r="C8" s="53">
        <v>15346</v>
      </c>
      <c r="D8" s="53">
        <v>1796</v>
      </c>
    </row>
    <row r="9" spans="1:4" x14ac:dyDescent="0.25">
      <c r="A9" s="51" t="s">
        <v>82</v>
      </c>
      <c r="B9" s="51" t="s">
        <v>84</v>
      </c>
      <c r="C9" s="53">
        <v>2097</v>
      </c>
      <c r="D9" s="53">
        <v>304</v>
      </c>
    </row>
    <row r="10" spans="1:4" x14ac:dyDescent="0.25">
      <c r="A10" s="51" t="s">
        <v>82</v>
      </c>
      <c r="B10" s="51" t="s">
        <v>85</v>
      </c>
      <c r="C10" s="53">
        <v>118889</v>
      </c>
      <c r="D10" s="53">
        <v>22428</v>
      </c>
    </row>
    <row r="11" spans="1:4" x14ac:dyDescent="0.25">
      <c r="A11" s="51" t="s">
        <v>82</v>
      </c>
      <c r="B11" s="51" t="s">
        <v>86</v>
      </c>
      <c r="C11" s="53">
        <v>367424</v>
      </c>
      <c r="D11" s="53">
        <v>39810</v>
      </c>
    </row>
    <row r="12" spans="1:4" x14ac:dyDescent="0.25">
      <c r="A12" s="51" t="s">
        <v>82</v>
      </c>
      <c r="B12" s="51" t="s">
        <v>87</v>
      </c>
      <c r="C12" s="53">
        <v>35791</v>
      </c>
      <c r="D12" s="53">
        <v>4488</v>
      </c>
    </row>
    <row r="13" spans="1:4" x14ac:dyDescent="0.25">
      <c r="A13" s="51" t="s">
        <v>82</v>
      </c>
      <c r="B13" s="51" t="s">
        <v>88</v>
      </c>
      <c r="C13" s="53">
        <v>242884</v>
      </c>
      <c r="D13" s="53">
        <v>27538</v>
      </c>
    </row>
    <row r="14" spans="1:4" x14ac:dyDescent="0.25">
      <c r="A14" s="51" t="s">
        <v>82</v>
      </c>
      <c r="B14" s="51" t="s">
        <v>89</v>
      </c>
      <c r="C14" s="53">
        <v>182884</v>
      </c>
      <c r="D14" s="53">
        <v>38771</v>
      </c>
    </row>
    <row r="15" spans="1:4" x14ac:dyDescent="0.25">
      <c r="A15" s="51" t="s">
        <v>82</v>
      </c>
      <c r="B15" s="51" t="s">
        <v>90</v>
      </c>
      <c r="C15" s="53">
        <v>254781</v>
      </c>
      <c r="D15" s="53">
        <v>28892</v>
      </c>
    </row>
    <row r="16" spans="1:4" x14ac:dyDescent="0.25">
      <c r="A16" s="51" t="s">
        <v>82</v>
      </c>
      <c r="B16" s="51" t="s">
        <v>91</v>
      </c>
      <c r="C16" s="53">
        <v>896843</v>
      </c>
      <c r="D16" s="53">
        <v>131019</v>
      </c>
    </row>
    <row r="17" spans="1:4" x14ac:dyDescent="0.25">
      <c r="A17" s="52" t="s">
        <v>82</v>
      </c>
      <c r="B17" s="52" t="s">
        <v>92</v>
      </c>
      <c r="C17" s="55">
        <v>2116939</v>
      </c>
      <c r="D17" s="55">
        <v>295046</v>
      </c>
    </row>
    <row r="18" spans="1:4" x14ac:dyDescent="0.25">
      <c r="A18" s="51" t="s">
        <v>93</v>
      </c>
      <c r="B18" s="51" t="s">
        <v>94</v>
      </c>
      <c r="C18" s="53">
        <v>1368</v>
      </c>
      <c r="D18" s="53">
        <v>59</v>
      </c>
    </row>
    <row r="19" spans="1:4" x14ac:dyDescent="0.25">
      <c r="A19" s="51" t="s">
        <v>93</v>
      </c>
      <c r="B19" s="51" t="s">
        <v>95</v>
      </c>
      <c r="C19" s="53">
        <v>670</v>
      </c>
      <c r="D19" s="53">
        <v>62</v>
      </c>
    </row>
    <row r="20" spans="1:4" x14ac:dyDescent="0.25">
      <c r="A20" s="51" t="s">
        <v>93</v>
      </c>
      <c r="B20" s="51" t="s">
        <v>96</v>
      </c>
      <c r="C20" s="53">
        <v>2259</v>
      </c>
      <c r="D20" s="53">
        <v>205</v>
      </c>
    </row>
    <row r="21" spans="1:4" x14ac:dyDescent="0.25">
      <c r="A21" s="51" t="s">
        <v>93</v>
      </c>
      <c r="B21" s="51" t="s">
        <v>97</v>
      </c>
      <c r="C21" s="53">
        <v>3275</v>
      </c>
      <c r="D21" s="53">
        <v>297</v>
      </c>
    </row>
    <row r="22" spans="1:4" x14ac:dyDescent="0.25">
      <c r="A22" s="51" t="s">
        <v>93</v>
      </c>
      <c r="B22" s="51" t="s">
        <v>98</v>
      </c>
      <c r="C22" s="53">
        <v>1165</v>
      </c>
      <c r="D22" s="53">
        <v>72</v>
      </c>
    </row>
    <row r="23" spans="1:4" x14ac:dyDescent="0.25">
      <c r="A23" s="51" t="s">
        <v>93</v>
      </c>
      <c r="B23" s="51" t="s">
        <v>99</v>
      </c>
      <c r="C23" s="53">
        <v>1934</v>
      </c>
      <c r="D23" s="53">
        <v>95</v>
      </c>
    </row>
    <row r="24" spans="1:4" x14ac:dyDescent="0.25">
      <c r="A24" s="51" t="s">
        <v>93</v>
      </c>
      <c r="B24" s="51" t="s">
        <v>100</v>
      </c>
      <c r="C24" s="53">
        <v>2131</v>
      </c>
      <c r="D24" s="53">
        <v>240</v>
      </c>
    </row>
    <row r="25" spans="1:4" x14ac:dyDescent="0.25">
      <c r="A25" s="51" t="s">
        <v>93</v>
      </c>
      <c r="B25" s="51" t="s">
        <v>101</v>
      </c>
      <c r="C25" s="53">
        <v>2285</v>
      </c>
      <c r="D25" s="53">
        <v>274</v>
      </c>
    </row>
    <row r="26" spans="1:4" x14ac:dyDescent="0.25">
      <c r="A26" s="51" t="s">
        <v>93</v>
      </c>
      <c r="B26" s="51" t="s">
        <v>102</v>
      </c>
      <c r="C26" s="53">
        <v>2147</v>
      </c>
      <c r="D26" s="53">
        <v>115</v>
      </c>
    </row>
    <row r="27" spans="1:4" x14ac:dyDescent="0.25">
      <c r="A27" s="51" t="s">
        <v>93</v>
      </c>
      <c r="B27" s="51" t="s">
        <v>103</v>
      </c>
      <c r="C27" s="53">
        <v>1099</v>
      </c>
      <c r="D27" s="53">
        <v>57</v>
      </c>
    </row>
    <row r="28" spans="1:4" x14ac:dyDescent="0.25">
      <c r="A28" s="51" t="s">
        <v>93</v>
      </c>
      <c r="B28" s="51" t="s">
        <v>104</v>
      </c>
      <c r="C28" s="53">
        <v>600</v>
      </c>
      <c r="D28" s="53">
        <v>27</v>
      </c>
    </row>
    <row r="29" spans="1:4" x14ac:dyDescent="0.25">
      <c r="A29" s="51" t="s">
        <v>93</v>
      </c>
      <c r="B29" s="51" t="s">
        <v>105</v>
      </c>
      <c r="C29" s="53">
        <v>1907</v>
      </c>
      <c r="D29" s="53">
        <v>117</v>
      </c>
    </row>
    <row r="30" spans="1:4" x14ac:dyDescent="0.25">
      <c r="A30" s="51" t="s">
        <v>93</v>
      </c>
      <c r="B30" s="51" t="s">
        <v>106</v>
      </c>
      <c r="C30" s="53">
        <v>1661</v>
      </c>
      <c r="D30" s="53">
        <v>102</v>
      </c>
    </row>
    <row r="31" spans="1:4" x14ac:dyDescent="0.25">
      <c r="A31" s="51" t="s">
        <v>93</v>
      </c>
      <c r="B31" s="51" t="s">
        <v>107</v>
      </c>
      <c r="C31" s="53">
        <v>2268</v>
      </c>
      <c r="D31" s="53">
        <v>332</v>
      </c>
    </row>
    <row r="32" spans="1:4" x14ac:dyDescent="0.25">
      <c r="A32" s="51" t="s">
        <v>93</v>
      </c>
      <c r="B32" s="51" t="s">
        <v>108</v>
      </c>
      <c r="C32" s="53">
        <v>2292</v>
      </c>
      <c r="D32" s="53">
        <v>259</v>
      </c>
    </row>
    <row r="33" spans="1:4" x14ac:dyDescent="0.25">
      <c r="A33" s="51" t="s">
        <v>93</v>
      </c>
      <c r="B33" s="51" t="s">
        <v>109</v>
      </c>
      <c r="C33" s="53">
        <v>5621</v>
      </c>
      <c r="D33" s="53">
        <v>304</v>
      </c>
    </row>
    <row r="34" spans="1:4" x14ac:dyDescent="0.25">
      <c r="A34" s="51" t="s">
        <v>93</v>
      </c>
      <c r="B34" s="51" t="s">
        <v>110</v>
      </c>
      <c r="C34" s="53">
        <v>1339</v>
      </c>
      <c r="D34" s="53">
        <v>44</v>
      </c>
    </row>
    <row r="35" spans="1:4" x14ac:dyDescent="0.25">
      <c r="A35" s="51" t="s">
        <v>93</v>
      </c>
      <c r="B35" s="51" t="s">
        <v>111</v>
      </c>
      <c r="C35" s="53">
        <v>14334</v>
      </c>
      <c r="D35" s="53">
        <v>1964</v>
      </c>
    </row>
    <row r="36" spans="1:4" x14ac:dyDescent="0.25">
      <c r="A36" s="51" t="s">
        <v>93</v>
      </c>
      <c r="B36" s="51" t="s">
        <v>112</v>
      </c>
      <c r="C36" s="53">
        <v>29733</v>
      </c>
      <c r="D36" s="53">
        <v>2918</v>
      </c>
    </row>
    <row r="37" spans="1:4" x14ac:dyDescent="0.25">
      <c r="A37" s="52" t="s">
        <v>93</v>
      </c>
      <c r="B37" s="52" t="s">
        <v>113</v>
      </c>
      <c r="C37" s="55">
        <v>78088</v>
      </c>
      <c r="D37" s="55">
        <v>7543</v>
      </c>
    </row>
    <row r="38" spans="1:4" x14ac:dyDescent="0.25">
      <c r="A38" s="51" t="s">
        <v>114</v>
      </c>
      <c r="B38" s="51" t="s">
        <v>115</v>
      </c>
      <c r="C38" s="53">
        <v>1359</v>
      </c>
      <c r="D38" s="53">
        <v>65</v>
      </c>
    </row>
    <row r="39" spans="1:4" x14ac:dyDescent="0.25">
      <c r="A39" s="51" t="s">
        <v>114</v>
      </c>
      <c r="B39" s="51" t="s">
        <v>116</v>
      </c>
      <c r="C39" s="53">
        <v>267</v>
      </c>
      <c r="D39" s="53">
        <v>13</v>
      </c>
    </row>
    <row r="40" spans="1:4" x14ac:dyDescent="0.25">
      <c r="A40" s="51" t="s">
        <v>114</v>
      </c>
      <c r="B40" s="51" t="s">
        <v>117</v>
      </c>
      <c r="C40" s="53">
        <v>1232</v>
      </c>
      <c r="D40" s="53">
        <v>51</v>
      </c>
    </row>
    <row r="41" spans="1:4" x14ac:dyDescent="0.25">
      <c r="A41" s="51" t="s">
        <v>114</v>
      </c>
      <c r="B41" s="51" t="s">
        <v>118</v>
      </c>
      <c r="C41" s="53">
        <v>539</v>
      </c>
      <c r="D41" s="53">
        <v>42</v>
      </c>
    </row>
    <row r="42" spans="1:4" x14ac:dyDescent="0.25">
      <c r="A42" s="51" t="s">
        <v>114</v>
      </c>
      <c r="B42" s="51" t="s">
        <v>119</v>
      </c>
      <c r="C42" s="53">
        <v>426</v>
      </c>
      <c r="D42" s="53">
        <v>21</v>
      </c>
    </row>
    <row r="43" spans="1:4" x14ac:dyDescent="0.25">
      <c r="A43" s="51" t="s">
        <v>114</v>
      </c>
      <c r="B43" s="51" t="s">
        <v>96</v>
      </c>
      <c r="C43" s="53">
        <v>728</v>
      </c>
      <c r="D43" s="53">
        <v>106</v>
      </c>
    </row>
    <row r="44" spans="1:4" x14ac:dyDescent="0.25">
      <c r="A44" s="51" t="s">
        <v>114</v>
      </c>
      <c r="B44" s="51" t="s">
        <v>120</v>
      </c>
      <c r="C44" s="53">
        <v>2577</v>
      </c>
      <c r="D44" s="53">
        <v>179</v>
      </c>
    </row>
    <row r="45" spans="1:4" x14ac:dyDescent="0.25">
      <c r="A45" s="51" t="s">
        <v>114</v>
      </c>
      <c r="B45" s="51" t="s">
        <v>121</v>
      </c>
      <c r="C45" s="53">
        <v>1891</v>
      </c>
      <c r="D45" s="53">
        <v>176</v>
      </c>
    </row>
    <row r="46" spans="1:4" x14ac:dyDescent="0.25">
      <c r="A46" s="51" t="s">
        <v>114</v>
      </c>
      <c r="B46" s="51" t="s">
        <v>122</v>
      </c>
      <c r="C46" s="53">
        <v>20506</v>
      </c>
      <c r="D46" s="53">
        <v>2949</v>
      </c>
    </row>
    <row r="47" spans="1:4" x14ac:dyDescent="0.25">
      <c r="A47" s="51" t="s">
        <v>114</v>
      </c>
      <c r="B47" s="51" t="s">
        <v>123</v>
      </c>
      <c r="C47" s="53">
        <v>1665</v>
      </c>
      <c r="D47" s="53">
        <v>62</v>
      </c>
    </row>
    <row r="48" spans="1:4" x14ac:dyDescent="0.25">
      <c r="A48" s="51" t="s">
        <v>114</v>
      </c>
      <c r="B48" s="51" t="s">
        <v>124</v>
      </c>
      <c r="C48" s="53">
        <v>819</v>
      </c>
      <c r="D48" s="53">
        <v>56</v>
      </c>
    </row>
    <row r="49" spans="1:4" x14ac:dyDescent="0.25">
      <c r="A49" s="51" t="s">
        <v>114</v>
      </c>
      <c r="B49" s="51" t="s">
        <v>125</v>
      </c>
      <c r="C49" s="53">
        <v>1631</v>
      </c>
      <c r="D49" s="53">
        <v>54</v>
      </c>
    </row>
    <row r="50" spans="1:4" x14ac:dyDescent="0.25">
      <c r="A50" s="51" t="s">
        <v>114</v>
      </c>
      <c r="B50" s="51" t="s">
        <v>126</v>
      </c>
      <c r="C50" s="53">
        <v>57384</v>
      </c>
      <c r="D50" s="53">
        <v>3540</v>
      </c>
    </row>
    <row r="51" spans="1:4" x14ac:dyDescent="0.25">
      <c r="A51" s="52" t="s">
        <v>114</v>
      </c>
      <c r="B51" s="52" t="s">
        <v>127</v>
      </c>
      <c r="C51" s="55">
        <v>91024</v>
      </c>
      <c r="D51" s="55">
        <v>7314</v>
      </c>
    </row>
    <row r="52" spans="1:4" x14ac:dyDescent="0.25">
      <c r="A52" s="51" t="s">
        <v>128</v>
      </c>
      <c r="B52" s="51" t="s">
        <v>128</v>
      </c>
      <c r="C52" s="53">
        <v>2207</v>
      </c>
      <c r="D52" s="53">
        <v>58</v>
      </c>
    </row>
    <row r="53" spans="1:4" x14ac:dyDescent="0.25">
      <c r="A53" s="51" t="s">
        <v>128</v>
      </c>
      <c r="B53" s="51" t="s">
        <v>129</v>
      </c>
      <c r="C53" s="53">
        <v>751</v>
      </c>
      <c r="D53" s="53">
        <v>34</v>
      </c>
    </row>
    <row r="54" spans="1:4" x14ac:dyDescent="0.25">
      <c r="A54" s="51" t="s">
        <v>128</v>
      </c>
      <c r="B54" s="51" t="s">
        <v>130</v>
      </c>
      <c r="C54" s="53">
        <v>1805</v>
      </c>
      <c r="D54" s="53">
        <v>284</v>
      </c>
    </row>
    <row r="55" spans="1:4" x14ac:dyDescent="0.25">
      <c r="A55" s="51" t="s">
        <v>128</v>
      </c>
      <c r="B55" s="51" t="s">
        <v>131</v>
      </c>
      <c r="C55" s="53">
        <v>2703</v>
      </c>
      <c r="D55" s="53">
        <v>251</v>
      </c>
    </row>
    <row r="56" spans="1:4" x14ac:dyDescent="0.25">
      <c r="A56" s="51" t="s">
        <v>128</v>
      </c>
      <c r="B56" s="51" t="s">
        <v>132</v>
      </c>
      <c r="C56" s="53">
        <v>1628</v>
      </c>
      <c r="D56" s="53">
        <v>45</v>
      </c>
    </row>
    <row r="57" spans="1:4" x14ac:dyDescent="0.25">
      <c r="A57" s="51" t="s">
        <v>128</v>
      </c>
      <c r="B57" s="51" t="s">
        <v>133</v>
      </c>
      <c r="C57" s="53">
        <v>1213</v>
      </c>
      <c r="D57" s="53">
        <v>49</v>
      </c>
    </row>
    <row r="58" spans="1:4" x14ac:dyDescent="0.25">
      <c r="A58" s="51" t="s">
        <v>128</v>
      </c>
      <c r="B58" s="51" t="s">
        <v>134</v>
      </c>
      <c r="C58" s="53">
        <v>34809</v>
      </c>
      <c r="D58" s="53">
        <v>2478</v>
      </c>
    </row>
    <row r="59" spans="1:4" x14ac:dyDescent="0.25">
      <c r="A59" s="51" t="s">
        <v>128</v>
      </c>
      <c r="B59" s="51" t="s">
        <v>135</v>
      </c>
      <c r="C59" s="53">
        <v>1451</v>
      </c>
      <c r="D59" s="53">
        <v>29</v>
      </c>
    </row>
    <row r="60" spans="1:4" x14ac:dyDescent="0.25">
      <c r="A60" s="51" t="s">
        <v>128</v>
      </c>
      <c r="B60" s="51" t="s">
        <v>136</v>
      </c>
      <c r="C60" s="53">
        <v>2004</v>
      </c>
      <c r="D60" s="53">
        <v>60</v>
      </c>
    </row>
    <row r="61" spans="1:4" x14ac:dyDescent="0.25">
      <c r="A61" s="51" t="s">
        <v>128</v>
      </c>
      <c r="B61" s="51" t="s">
        <v>137</v>
      </c>
      <c r="C61" s="53">
        <v>1853</v>
      </c>
      <c r="D61" s="53">
        <v>64</v>
      </c>
    </row>
    <row r="62" spans="1:4" x14ac:dyDescent="0.25">
      <c r="A62" s="51" t="s">
        <v>128</v>
      </c>
      <c r="B62" s="51" t="s">
        <v>138</v>
      </c>
      <c r="C62" s="53">
        <v>1859</v>
      </c>
      <c r="D62" s="53">
        <v>71</v>
      </c>
    </row>
    <row r="63" spans="1:4" x14ac:dyDescent="0.25">
      <c r="A63" s="51" t="s">
        <v>128</v>
      </c>
      <c r="B63" s="51" t="s">
        <v>139</v>
      </c>
      <c r="C63" s="53">
        <v>1373</v>
      </c>
      <c r="D63" s="53">
        <v>33</v>
      </c>
    </row>
    <row r="64" spans="1:4" x14ac:dyDescent="0.25">
      <c r="A64" s="51" t="s">
        <v>128</v>
      </c>
      <c r="B64" s="51" t="s">
        <v>140</v>
      </c>
      <c r="C64" s="53">
        <v>824</v>
      </c>
      <c r="D64" s="53">
        <v>27</v>
      </c>
    </row>
    <row r="65" spans="1:4" x14ac:dyDescent="0.25">
      <c r="A65" s="51" t="s">
        <v>128</v>
      </c>
      <c r="B65" s="51" t="s">
        <v>97</v>
      </c>
      <c r="C65" s="53">
        <v>1442</v>
      </c>
      <c r="D65" s="53">
        <v>56</v>
      </c>
    </row>
    <row r="66" spans="1:4" x14ac:dyDescent="0.25">
      <c r="A66" s="51" t="s">
        <v>128</v>
      </c>
      <c r="B66" s="51" t="s">
        <v>141</v>
      </c>
      <c r="C66" s="53">
        <v>1350</v>
      </c>
      <c r="D66" s="53">
        <v>33</v>
      </c>
    </row>
    <row r="67" spans="1:4" x14ac:dyDescent="0.25">
      <c r="A67" s="51" t="s">
        <v>128</v>
      </c>
      <c r="B67" s="51" t="s">
        <v>142</v>
      </c>
      <c r="C67" s="53">
        <v>613</v>
      </c>
      <c r="D67" s="53">
        <v>20</v>
      </c>
    </row>
    <row r="68" spans="1:4" x14ac:dyDescent="0.25">
      <c r="A68" s="51" t="s">
        <v>128</v>
      </c>
      <c r="B68" s="51" t="s">
        <v>100</v>
      </c>
      <c r="C68" s="53">
        <v>1850</v>
      </c>
      <c r="D68" s="53">
        <v>54</v>
      </c>
    </row>
    <row r="69" spans="1:4" x14ac:dyDescent="0.25">
      <c r="A69" s="51" t="s">
        <v>128</v>
      </c>
      <c r="B69" s="51" t="s">
        <v>143</v>
      </c>
      <c r="C69" s="53">
        <v>907</v>
      </c>
      <c r="D69" s="53">
        <v>26</v>
      </c>
    </row>
    <row r="70" spans="1:4" x14ac:dyDescent="0.25">
      <c r="A70" s="51" t="s">
        <v>128</v>
      </c>
      <c r="B70" s="51" t="s">
        <v>144</v>
      </c>
      <c r="C70" s="53">
        <v>2376</v>
      </c>
      <c r="D70" s="53">
        <v>74</v>
      </c>
    </row>
    <row r="71" spans="1:4" x14ac:dyDescent="0.25">
      <c r="A71" s="51" t="s">
        <v>128</v>
      </c>
      <c r="B71" s="51" t="s">
        <v>145</v>
      </c>
      <c r="C71" s="53">
        <v>18085</v>
      </c>
      <c r="D71" s="53">
        <v>2725</v>
      </c>
    </row>
    <row r="72" spans="1:4" x14ac:dyDescent="0.25">
      <c r="A72" s="52" t="s">
        <v>128</v>
      </c>
      <c r="B72" s="52" t="s">
        <v>146</v>
      </c>
      <c r="C72" s="55">
        <v>81103</v>
      </c>
      <c r="D72" s="55">
        <v>6471</v>
      </c>
    </row>
    <row r="73" spans="1:4" x14ac:dyDescent="0.25">
      <c r="A73" s="51" t="s">
        <v>96</v>
      </c>
      <c r="B73" s="51" t="s">
        <v>96</v>
      </c>
      <c r="C73" s="53">
        <v>1601</v>
      </c>
      <c r="D73" s="53">
        <v>61</v>
      </c>
    </row>
    <row r="74" spans="1:4" x14ac:dyDescent="0.25">
      <c r="A74" s="51" t="s">
        <v>96</v>
      </c>
      <c r="B74" s="51" t="s">
        <v>147</v>
      </c>
      <c r="C74" s="53">
        <v>1012</v>
      </c>
      <c r="D74" s="53">
        <v>83</v>
      </c>
    </row>
    <row r="75" spans="1:4" x14ac:dyDescent="0.25">
      <c r="A75" s="51" t="s">
        <v>96</v>
      </c>
      <c r="B75" s="51" t="s">
        <v>118</v>
      </c>
      <c r="C75" s="53">
        <v>341</v>
      </c>
      <c r="D75" s="53">
        <v>55</v>
      </c>
    </row>
    <row r="76" spans="1:4" x14ac:dyDescent="0.25">
      <c r="A76" s="51" t="s">
        <v>96</v>
      </c>
      <c r="B76" s="51" t="s">
        <v>119</v>
      </c>
      <c r="C76" s="53">
        <v>5770</v>
      </c>
      <c r="D76" s="53">
        <v>702</v>
      </c>
    </row>
    <row r="77" spans="1:4" x14ac:dyDescent="0.25">
      <c r="A77" s="51" t="s">
        <v>96</v>
      </c>
      <c r="B77" s="51" t="s">
        <v>148</v>
      </c>
      <c r="C77" s="53">
        <v>666</v>
      </c>
      <c r="D77" s="53">
        <v>36</v>
      </c>
    </row>
    <row r="78" spans="1:4" x14ac:dyDescent="0.25">
      <c r="A78" s="51" t="s">
        <v>96</v>
      </c>
      <c r="B78" s="51" t="s">
        <v>149</v>
      </c>
      <c r="C78" s="53">
        <v>2575</v>
      </c>
      <c r="D78" s="53">
        <v>133</v>
      </c>
    </row>
    <row r="79" spans="1:4" x14ac:dyDescent="0.25">
      <c r="A79" s="51" t="s">
        <v>96</v>
      </c>
      <c r="B79" s="51" t="s">
        <v>150</v>
      </c>
      <c r="C79" s="53">
        <v>2154</v>
      </c>
      <c r="D79" s="53">
        <v>122</v>
      </c>
    </row>
    <row r="80" spans="1:4" x14ac:dyDescent="0.25">
      <c r="A80" s="51" t="s">
        <v>96</v>
      </c>
      <c r="B80" s="51" t="s">
        <v>151</v>
      </c>
      <c r="C80" s="53">
        <v>1369</v>
      </c>
      <c r="D80" s="53">
        <v>79</v>
      </c>
    </row>
    <row r="81" spans="1:4" x14ac:dyDescent="0.25">
      <c r="A81" s="51" t="s">
        <v>96</v>
      </c>
      <c r="B81" s="51" t="s">
        <v>152</v>
      </c>
      <c r="C81" s="53">
        <v>876</v>
      </c>
      <c r="D81" s="53">
        <v>88</v>
      </c>
    </row>
    <row r="82" spans="1:4" x14ac:dyDescent="0.25">
      <c r="A82" s="51" t="s">
        <v>96</v>
      </c>
      <c r="B82" s="51" t="s">
        <v>153</v>
      </c>
      <c r="C82" s="53">
        <v>2035</v>
      </c>
      <c r="D82" s="53">
        <v>176</v>
      </c>
    </row>
    <row r="83" spans="1:4" x14ac:dyDescent="0.25">
      <c r="A83" s="51" t="s">
        <v>96</v>
      </c>
      <c r="B83" s="51" t="s">
        <v>154</v>
      </c>
      <c r="C83" s="53">
        <v>1480</v>
      </c>
      <c r="D83" s="53">
        <v>171</v>
      </c>
    </row>
    <row r="84" spans="1:4" x14ac:dyDescent="0.25">
      <c r="A84" s="51" t="s">
        <v>96</v>
      </c>
      <c r="B84" s="51" t="s">
        <v>155</v>
      </c>
      <c r="C84" s="53">
        <v>1035</v>
      </c>
      <c r="D84" s="53">
        <v>134</v>
      </c>
    </row>
    <row r="85" spans="1:4" x14ac:dyDescent="0.25">
      <c r="A85" s="51" t="s">
        <v>96</v>
      </c>
      <c r="B85" s="51" t="s">
        <v>156</v>
      </c>
      <c r="C85" s="53">
        <v>1221</v>
      </c>
      <c r="D85" s="53">
        <v>102</v>
      </c>
    </row>
    <row r="86" spans="1:4" x14ac:dyDescent="0.25">
      <c r="A86" s="51" t="s">
        <v>96</v>
      </c>
      <c r="B86" s="51" t="s">
        <v>157</v>
      </c>
      <c r="C86" s="53">
        <v>424</v>
      </c>
      <c r="D86" s="53">
        <v>46</v>
      </c>
    </row>
    <row r="87" spans="1:4" x14ac:dyDescent="0.25">
      <c r="A87" s="51" t="s">
        <v>96</v>
      </c>
      <c r="B87" s="51" t="s">
        <v>158</v>
      </c>
      <c r="C87" s="53">
        <v>2231</v>
      </c>
      <c r="D87" s="53">
        <v>140</v>
      </c>
    </row>
    <row r="88" spans="1:4" x14ac:dyDescent="0.25">
      <c r="A88" s="51" t="s">
        <v>96</v>
      </c>
      <c r="B88" s="51" t="s">
        <v>159</v>
      </c>
      <c r="C88" s="53">
        <v>28205</v>
      </c>
      <c r="D88" s="53">
        <v>2348</v>
      </c>
    </row>
    <row r="89" spans="1:4" x14ac:dyDescent="0.25">
      <c r="A89" s="52" t="s">
        <v>96</v>
      </c>
      <c r="B89" s="52" t="s">
        <v>160</v>
      </c>
      <c r="C89" s="55">
        <v>52995</v>
      </c>
      <c r="D89" s="55">
        <v>4476</v>
      </c>
    </row>
    <row r="90" spans="1:4" x14ac:dyDescent="0.25">
      <c r="A90" s="51" t="s">
        <v>161</v>
      </c>
      <c r="B90" s="51" t="s">
        <v>162</v>
      </c>
      <c r="C90" s="53">
        <v>5165</v>
      </c>
      <c r="D90" s="53">
        <v>370</v>
      </c>
    </row>
    <row r="91" spans="1:4" x14ac:dyDescent="0.25">
      <c r="A91" s="51" t="s">
        <v>161</v>
      </c>
      <c r="B91" s="51" t="s">
        <v>163</v>
      </c>
      <c r="C91" s="53">
        <v>1229</v>
      </c>
      <c r="D91" s="53">
        <v>52</v>
      </c>
    </row>
    <row r="92" spans="1:4" x14ac:dyDescent="0.25">
      <c r="A92" s="51" t="s">
        <v>161</v>
      </c>
      <c r="B92" s="51" t="s">
        <v>164</v>
      </c>
      <c r="C92" s="53">
        <v>2975</v>
      </c>
      <c r="D92" s="53">
        <v>187</v>
      </c>
    </row>
    <row r="93" spans="1:4" x14ac:dyDescent="0.25">
      <c r="A93" s="51" t="s">
        <v>161</v>
      </c>
      <c r="B93" s="51" t="s">
        <v>165</v>
      </c>
      <c r="C93" s="53">
        <v>678</v>
      </c>
      <c r="D93" s="53">
        <v>24</v>
      </c>
    </row>
    <row r="94" spans="1:4" x14ac:dyDescent="0.25">
      <c r="A94" s="51" t="s">
        <v>161</v>
      </c>
      <c r="B94" s="51" t="s">
        <v>119</v>
      </c>
      <c r="C94" s="53">
        <v>251</v>
      </c>
      <c r="D94" s="53">
        <v>28</v>
      </c>
    </row>
    <row r="95" spans="1:4" x14ac:dyDescent="0.25">
      <c r="A95" s="51" t="s">
        <v>161</v>
      </c>
      <c r="B95" s="51" t="s">
        <v>166</v>
      </c>
      <c r="C95" s="53">
        <v>1538</v>
      </c>
      <c r="D95" s="53">
        <v>110</v>
      </c>
    </row>
    <row r="96" spans="1:4" x14ac:dyDescent="0.25">
      <c r="A96" s="51" t="s">
        <v>161</v>
      </c>
      <c r="B96" s="51" t="s">
        <v>167</v>
      </c>
      <c r="C96" s="53">
        <v>13220</v>
      </c>
      <c r="D96" s="53">
        <v>1833</v>
      </c>
    </row>
    <row r="97" spans="1:4" x14ac:dyDescent="0.25">
      <c r="A97" s="51" t="s">
        <v>161</v>
      </c>
      <c r="B97" s="51" t="s">
        <v>168</v>
      </c>
      <c r="C97" s="53">
        <v>1359</v>
      </c>
      <c r="D97" s="53">
        <v>66</v>
      </c>
    </row>
    <row r="98" spans="1:4" x14ac:dyDescent="0.25">
      <c r="A98" s="51" t="s">
        <v>161</v>
      </c>
      <c r="B98" s="51" t="s">
        <v>169</v>
      </c>
      <c r="C98" s="53">
        <v>787</v>
      </c>
      <c r="D98" s="53">
        <v>116</v>
      </c>
    </row>
    <row r="99" spans="1:4" x14ac:dyDescent="0.25">
      <c r="A99" s="51" t="s">
        <v>161</v>
      </c>
      <c r="B99" s="51" t="s">
        <v>170</v>
      </c>
      <c r="C99" s="53">
        <v>257</v>
      </c>
      <c r="D99" s="53">
        <v>33</v>
      </c>
    </row>
    <row r="100" spans="1:4" x14ac:dyDescent="0.25">
      <c r="A100" s="51" t="s">
        <v>161</v>
      </c>
      <c r="B100" s="51" t="s">
        <v>171</v>
      </c>
      <c r="C100" s="53">
        <v>356</v>
      </c>
      <c r="D100" s="53">
        <v>15</v>
      </c>
    </row>
    <row r="101" spans="1:4" x14ac:dyDescent="0.25">
      <c r="A101" s="51" t="s">
        <v>161</v>
      </c>
      <c r="B101" s="51" t="s">
        <v>172</v>
      </c>
      <c r="C101" s="53">
        <v>671</v>
      </c>
      <c r="D101" s="53">
        <v>28</v>
      </c>
    </row>
    <row r="102" spans="1:4" x14ac:dyDescent="0.25">
      <c r="A102" s="51" t="s">
        <v>161</v>
      </c>
      <c r="B102" s="51" t="s">
        <v>173</v>
      </c>
      <c r="C102" s="53">
        <v>901</v>
      </c>
      <c r="D102" s="53">
        <v>32</v>
      </c>
    </row>
    <row r="103" spans="1:4" x14ac:dyDescent="0.25">
      <c r="A103" s="51" t="s">
        <v>161</v>
      </c>
      <c r="B103" s="51" t="s">
        <v>174</v>
      </c>
      <c r="C103" s="53">
        <v>1122</v>
      </c>
      <c r="D103" s="53">
        <v>37</v>
      </c>
    </row>
    <row r="104" spans="1:4" x14ac:dyDescent="0.25">
      <c r="A104" s="51" t="s">
        <v>161</v>
      </c>
      <c r="B104" s="51" t="s">
        <v>175</v>
      </c>
      <c r="C104" s="53">
        <v>530</v>
      </c>
      <c r="D104" s="53">
        <v>31</v>
      </c>
    </row>
    <row r="105" spans="1:4" x14ac:dyDescent="0.25">
      <c r="A105" s="51" t="s">
        <v>161</v>
      </c>
      <c r="B105" s="51" t="s">
        <v>176</v>
      </c>
      <c r="C105" s="53">
        <v>1115</v>
      </c>
      <c r="D105" s="53">
        <v>84</v>
      </c>
    </row>
    <row r="106" spans="1:4" x14ac:dyDescent="0.25">
      <c r="A106" s="51" t="s">
        <v>161</v>
      </c>
      <c r="B106" s="51" t="s">
        <v>177</v>
      </c>
      <c r="C106" s="53">
        <v>650</v>
      </c>
      <c r="D106" s="53">
        <v>49</v>
      </c>
    </row>
    <row r="107" spans="1:4" x14ac:dyDescent="0.25">
      <c r="A107" s="51" t="s">
        <v>161</v>
      </c>
      <c r="B107" s="51" t="s">
        <v>178</v>
      </c>
      <c r="C107" s="53">
        <v>22866</v>
      </c>
      <c r="D107" s="53">
        <v>1599</v>
      </c>
    </row>
    <row r="108" spans="1:4" x14ac:dyDescent="0.25">
      <c r="A108" s="52" t="s">
        <v>161</v>
      </c>
      <c r="B108" s="52" t="s">
        <v>179</v>
      </c>
      <c r="C108" s="55">
        <v>55670</v>
      </c>
      <c r="D108" s="55">
        <v>4694</v>
      </c>
    </row>
    <row r="109" spans="1:4" x14ac:dyDescent="0.25">
      <c r="A109" s="51" t="s">
        <v>180</v>
      </c>
      <c r="B109" s="51" t="s">
        <v>181</v>
      </c>
      <c r="C109" s="53">
        <v>1724</v>
      </c>
      <c r="D109" s="53">
        <v>137</v>
      </c>
    </row>
    <row r="110" spans="1:4" x14ac:dyDescent="0.25">
      <c r="A110" s="51" t="s">
        <v>180</v>
      </c>
      <c r="B110" s="51" t="s">
        <v>182</v>
      </c>
      <c r="C110" s="53">
        <v>5467</v>
      </c>
      <c r="D110" s="53">
        <v>575</v>
      </c>
    </row>
    <row r="111" spans="1:4" x14ac:dyDescent="0.25">
      <c r="A111" s="51" t="s">
        <v>180</v>
      </c>
      <c r="B111" s="51" t="s">
        <v>183</v>
      </c>
      <c r="C111" s="53">
        <v>11684</v>
      </c>
      <c r="D111" s="53">
        <v>1054</v>
      </c>
    </row>
    <row r="112" spans="1:4" x14ac:dyDescent="0.25">
      <c r="A112" s="52" t="s">
        <v>180</v>
      </c>
      <c r="B112" s="52" t="s">
        <v>184</v>
      </c>
      <c r="C112" s="55">
        <v>18875</v>
      </c>
      <c r="D112" s="55">
        <v>1766</v>
      </c>
    </row>
    <row r="113" spans="1:4" x14ac:dyDescent="0.25">
      <c r="A113" s="51" t="s">
        <v>185</v>
      </c>
      <c r="B113" s="51" t="s">
        <v>186</v>
      </c>
      <c r="C113" s="53">
        <v>42008</v>
      </c>
      <c r="D113" s="53">
        <v>8737</v>
      </c>
    </row>
    <row r="114" spans="1:4" x14ac:dyDescent="0.25">
      <c r="A114" s="51" t="s">
        <v>185</v>
      </c>
      <c r="B114" s="51" t="s">
        <v>152</v>
      </c>
      <c r="C114" s="53">
        <v>745</v>
      </c>
      <c r="D114" s="53">
        <v>102</v>
      </c>
    </row>
    <row r="115" spans="1:4" x14ac:dyDescent="0.25">
      <c r="A115" s="51" t="s">
        <v>185</v>
      </c>
      <c r="B115" s="51" t="s">
        <v>187</v>
      </c>
      <c r="C115" s="53">
        <v>878</v>
      </c>
      <c r="D115" s="53">
        <v>146</v>
      </c>
    </row>
    <row r="116" spans="1:4" x14ac:dyDescent="0.25">
      <c r="A116" s="51" t="s">
        <v>185</v>
      </c>
      <c r="B116" s="51" t="s">
        <v>188</v>
      </c>
      <c r="C116" s="53">
        <v>71934</v>
      </c>
      <c r="D116" s="53">
        <v>7397</v>
      </c>
    </row>
    <row r="117" spans="1:4" x14ac:dyDescent="0.25">
      <c r="A117" s="52" t="s">
        <v>185</v>
      </c>
      <c r="B117" s="52" t="s">
        <v>189</v>
      </c>
      <c r="C117" s="55">
        <v>115565</v>
      </c>
      <c r="D117" s="55">
        <v>16382</v>
      </c>
    </row>
    <row r="118" spans="1:4" x14ac:dyDescent="0.25">
      <c r="A118" s="51" t="s">
        <v>190</v>
      </c>
      <c r="B118" s="51" t="s">
        <v>191</v>
      </c>
      <c r="C118" s="53">
        <v>2622</v>
      </c>
      <c r="D118" s="53">
        <v>216</v>
      </c>
    </row>
    <row r="119" spans="1:4" x14ac:dyDescent="0.25">
      <c r="A119" s="51" t="s">
        <v>190</v>
      </c>
      <c r="B119" s="51" t="s">
        <v>192</v>
      </c>
      <c r="C119" s="53">
        <v>3156</v>
      </c>
      <c r="D119" s="53">
        <v>269</v>
      </c>
    </row>
    <row r="120" spans="1:4" x14ac:dyDescent="0.25">
      <c r="A120" s="51" t="s">
        <v>190</v>
      </c>
      <c r="B120" s="51" t="s">
        <v>193</v>
      </c>
      <c r="C120" s="53">
        <v>2533</v>
      </c>
      <c r="D120" s="53">
        <v>247</v>
      </c>
    </row>
    <row r="121" spans="1:4" x14ac:dyDescent="0.25">
      <c r="A121" s="51" t="s">
        <v>190</v>
      </c>
      <c r="B121" s="51" t="s">
        <v>194</v>
      </c>
      <c r="C121" s="53">
        <v>1212</v>
      </c>
      <c r="D121" s="53">
        <v>54</v>
      </c>
    </row>
    <row r="122" spans="1:4" x14ac:dyDescent="0.25">
      <c r="A122" s="51" t="s">
        <v>190</v>
      </c>
      <c r="B122" s="51" t="s">
        <v>195</v>
      </c>
      <c r="C122" s="53">
        <v>31391</v>
      </c>
      <c r="D122" s="53">
        <v>2738</v>
      </c>
    </row>
    <row r="123" spans="1:4" x14ac:dyDescent="0.25">
      <c r="A123" s="51" t="s">
        <v>190</v>
      </c>
      <c r="B123" s="51" t="s">
        <v>196</v>
      </c>
      <c r="C123" s="53">
        <v>3499</v>
      </c>
      <c r="D123" s="53">
        <v>130</v>
      </c>
    </row>
    <row r="124" spans="1:4" x14ac:dyDescent="0.25">
      <c r="A124" s="51" t="s">
        <v>190</v>
      </c>
      <c r="B124" s="51" t="s">
        <v>197</v>
      </c>
      <c r="C124" s="53">
        <v>3896</v>
      </c>
      <c r="D124" s="53">
        <v>381</v>
      </c>
    </row>
    <row r="125" spans="1:4" x14ac:dyDescent="0.25">
      <c r="A125" s="51" t="s">
        <v>190</v>
      </c>
      <c r="B125" s="51" t="s">
        <v>198</v>
      </c>
      <c r="C125" s="53">
        <v>2030</v>
      </c>
      <c r="D125" s="53">
        <v>148</v>
      </c>
    </row>
    <row r="126" spans="1:4" x14ac:dyDescent="0.25">
      <c r="A126" s="51" t="s">
        <v>190</v>
      </c>
      <c r="B126" s="51" t="s">
        <v>199</v>
      </c>
      <c r="C126" s="53">
        <v>13503</v>
      </c>
      <c r="D126" s="53">
        <v>1361</v>
      </c>
    </row>
    <row r="127" spans="1:4" x14ac:dyDescent="0.25">
      <c r="A127" s="51" t="s">
        <v>190</v>
      </c>
      <c r="B127" s="51" t="s">
        <v>200</v>
      </c>
      <c r="C127" s="53">
        <v>766</v>
      </c>
      <c r="D127" s="53">
        <v>32</v>
      </c>
    </row>
    <row r="128" spans="1:4" x14ac:dyDescent="0.25">
      <c r="A128" s="51" t="s">
        <v>190</v>
      </c>
      <c r="B128" s="51" t="s">
        <v>201</v>
      </c>
      <c r="C128" s="53">
        <v>805</v>
      </c>
      <c r="D128" s="53">
        <v>44</v>
      </c>
    </row>
    <row r="129" spans="1:4" x14ac:dyDescent="0.25">
      <c r="A129" s="51" t="s">
        <v>190</v>
      </c>
      <c r="B129" s="51" t="s">
        <v>202</v>
      </c>
      <c r="C129" s="53">
        <v>2672</v>
      </c>
      <c r="D129" s="53">
        <v>329</v>
      </c>
    </row>
    <row r="130" spans="1:4" x14ac:dyDescent="0.25">
      <c r="A130" s="51" t="s">
        <v>190</v>
      </c>
      <c r="B130" s="51" t="s">
        <v>203</v>
      </c>
      <c r="C130" s="53">
        <v>900</v>
      </c>
      <c r="D130" s="53">
        <v>80</v>
      </c>
    </row>
    <row r="131" spans="1:4" x14ac:dyDescent="0.25">
      <c r="A131" s="51" t="s">
        <v>190</v>
      </c>
      <c r="B131" s="51" t="s">
        <v>178</v>
      </c>
      <c r="C131" s="53">
        <v>30315</v>
      </c>
      <c r="D131" s="53">
        <v>4020</v>
      </c>
    </row>
    <row r="132" spans="1:4" x14ac:dyDescent="0.25">
      <c r="A132" s="52" t="s">
        <v>190</v>
      </c>
      <c r="B132" s="52" t="s">
        <v>204</v>
      </c>
      <c r="C132" s="55">
        <v>99300</v>
      </c>
      <c r="D132" s="55">
        <v>10049</v>
      </c>
    </row>
    <row r="133" spans="1:4" x14ac:dyDescent="0.25">
      <c r="A133" s="51" t="s">
        <v>205</v>
      </c>
      <c r="B133" s="51" t="s">
        <v>206</v>
      </c>
      <c r="C133" s="53">
        <v>1411</v>
      </c>
      <c r="D133" s="53">
        <v>84</v>
      </c>
    </row>
    <row r="134" spans="1:4" x14ac:dyDescent="0.25">
      <c r="A134" s="51" t="s">
        <v>205</v>
      </c>
      <c r="B134" s="51" t="s">
        <v>207</v>
      </c>
      <c r="C134" s="53">
        <v>2148</v>
      </c>
      <c r="D134" s="53">
        <v>122</v>
      </c>
    </row>
    <row r="135" spans="1:4" x14ac:dyDescent="0.25">
      <c r="A135" s="51" t="s">
        <v>205</v>
      </c>
      <c r="B135" s="51" t="s">
        <v>208</v>
      </c>
      <c r="C135" s="53">
        <v>3327</v>
      </c>
      <c r="D135" s="53">
        <v>177</v>
      </c>
    </row>
    <row r="136" spans="1:4" x14ac:dyDescent="0.25">
      <c r="A136" s="51" t="s">
        <v>205</v>
      </c>
      <c r="B136" s="51" t="s">
        <v>164</v>
      </c>
      <c r="C136" s="53">
        <v>1008</v>
      </c>
      <c r="D136" s="53">
        <v>78</v>
      </c>
    </row>
    <row r="137" spans="1:4" x14ac:dyDescent="0.25">
      <c r="A137" s="51" t="s">
        <v>205</v>
      </c>
      <c r="B137" s="51" t="s">
        <v>96</v>
      </c>
      <c r="C137" s="53">
        <v>642</v>
      </c>
      <c r="D137" s="53">
        <v>51</v>
      </c>
    </row>
    <row r="138" spans="1:4" x14ac:dyDescent="0.25">
      <c r="A138" s="51" t="s">
        <v>205</v>
      </c>
      <c r="B138" s="51" t="s">
        <v>209</v>
      </c>
      <c r="C138" s="53">
        <v>4868</v>
      </c>
      <c r="D138" s="53">
        <v>281</v>
      </c>
    </row>
    <row r="139" spans="1:4" x14ac:dyDescent="0.25">
      <c r="A139" s="51" t="s">
        <v>205</v>
      </c>
      <c r="B139" s="51" t="s">
        <v>210</v>
      </c>
      <c r="C139" s="53">
        <v>4096</v>
      </c>
      <c r="D139" s="53">
        <v>491</v>
      </c>
    </row>
    <row r="140" spans="1:4" x14ac:dyDescent="0.25">
      <c r="A140" s="51" t="s">
        <v>205</v>
      </c>
      <c r="B140" s="51" t="s">
        <v>211</v>
      </c>
      <c r="C140" s="53">
        <v>3153</v>
      </c>
      <c r="D140" s="53">
        <v>44</v>
      </c>
    </row>
    <row r="141" spans="1:4" x14ac:dyDescent="0.25">
      <c r="A141" s="51" t="s">
        <v>205</v>
      </c>
      <c r="B141" s="51" t="s">
        <v>212</v>
      </c>
      <c r="C141" s="53">
        <v>1682</v>
      </c>
      <c r="D141" s="53">
        <v>113</v>
      </c>
    </row>
    <row r="142" spans="1:4" x14ac:dyDescent="0.25">
      <c r="A142" s="51" t="s">
        <v>205</v>
      </c>
      <c r="B142" s="51" t="s">
        <v>213</v>
      </c>
      <c r="C142" s="53">
        <v>3315</v>
      </c>
      <c r="D142" s="53">
        <v>155</v>
      </c>
    </row>
    <row r="143" spans="1:4" x14ac:dyDescent="0.25">
      <c r="A143" s="51" t="s">
        <v>205</v>
      </c>
      <c r="B143" s="51" t="s">
        <v>214</v>
      </c>
      <c r="C143" s="53">
        <v>29154</v>
      </c>
      <c r="D143" s="53">
        <v>2364</v>
      </c>
    </row>
    <row r="144" spans="1:4" x14ac:dyDescent="0.25">
      <c r="A144" s="51" t="s">
        <v>205</v>
      </c>
      <c r="B144" s="51" t="s">
        <v>215</v>
      </c>
      <c r="C144" s="53">
        <v>4336</v>
      </c>
      <c r="D144" s="53">
        <v>349</v>
      </c>
    </row>
    <row r="145" spans="1:4" x14ac:dyDescent="0.25">
      <c r="A145" s="51" t="s">
        <v>205</v>
      </c>
      <c r="B145" s="51" t="s">
        <v>216</v>
      </c>
      <c r="C145" s="53">
        <v>1394</v>
      </c>
      <c r="D145" s="53">
        <v>157</v>
      </c>
    </row>
    <row r="146" spans="1:4" x14ac:dyDescent="0.25">
      <c r="A146" s="51" t="s">
        <v>205</v>
      </c>
      <c r="B146" s="51" t="s">
        <v>217</v>
      </c>
      <c r="C146" s="53">
        <v>24065</v>
      </c>
      <c r="D146" s="53">
        <v>3325</v>
      </c>
    </row>
    <row r="147" spans="1:4" x14ac:dyDescent="0.25">
      <c r="A147" s="52" t="s">
        <v>205</v>
      </c>
      <c r="B147" s="52" t="s">
        <v>218</v>
      </c>
      <c r="C147" s="55">
        <v>84599</v>
      </c>
      <c r="D147" s="55">
        <v>7791</v>
      </c>
    </row>
    <row r="148" spans="1:4" x14ac:dyDescent="0.25">
      <c r="A148" s="51" t="s">
        <v>219</v>
      </c>
      <c r="B148" s="51" t="s">
        <v>220</v>
      </c>
      <c r="C148" s="53">
        <v>1324</v>
      </c>
      <c r="D148" s="53">
        <v>79</v>
      </c>
    </row>
    <row r="149" spans="1:4" x14ac:dyDescent="0.25">
      <c r="A149" s="51" t="s">
        <v>219</v>
      </c>
      <c r="B149" s="51" t="s">
        <v>221</v>
      </c>
      <c r="C149" s="53">
        <v>2789</v>
      </c>
      <c r="D149" s="53">
        <v>143</v>
      </c>
    </row>
    <row r="150" spans="1:4" x14ac:dyDescent="0.25">
      <c r="A150" s="51" t="s">
        <v>219</v>
      </c>
      <c r="B150" s="51" t="s">
        <v>222</v>
      </c>
      <c r="C150" s="53">
        <v>2363</v>
      </c>
      <c r="D150" s="53">
        <v>108</v>
      </c>
    </row>
    <row r="151" spans="1:4" x14ac:dyDescent="0.25">
      <c r="A151" s="51" t="s">
        <v>219</v>
      </c>
      <c r="B151" s="51" t="s">
        <v>223</v>
      </c>
      <c r="C151" s="53">
        <v>1652</v>
      </c>
      <c r="D151" s="53">
        <v>83</v>
      </c>
    </row>
    <row r="152" spans="1:4" x14ac:dyDescent="0.25">
      <c r="A152" s="51" t="s">
        <v>219</v>
      </c>
      <c r="B152" s="51" t="s">
        <v>224</v>
      </c>
      <c r="C152" s="53">
        <v>1263</v>
      </c>
      <c r="D152" s="53">
        <v>177</v>
      </c>
    </row>
    <row r="153" spans="1:4" x14ac:dyDescent="0.25">
      <c r="A153" s="51" t="s">
        <v>219</v>
      </c>
      <c r="B153" s="51" t="s">
        <v>225</v>
      </c>
      <c r="C153" s="53">
        <v>1674</v>
      </c>
      <c r="D153" s="53">
        <v>115</v>
      </c>
    </row>
    <row r="154" spans="1:4" x14ac:dyDescent="0.25">
      <c r="A154" s="51" t="s">
        <v>219</v>
      </c>
      <c r="B154" s="51" t="s">
        <v>226</v>
      </c>
      <c r="C154" s="53">
        <v>1505</v>
      </c>
      <c r="D154" s="53">
        <v>98</v>
      </c>
    </row>
    <row r="155" spans="1:4" x14ac:dyDescent="0.25">
      <c r="A155" s="51" t="s">
        <v>219</v>
      </c>
      <c r="B155" s="51" t="s">
        <v>227</v>
      </c>
      <c r="C155" s="53">
        <v>913</v>
      </c>
      <c r="D155" s="53">
        <v>68</v>
      </c>
    </row>
    <row r="156" spans="1:4" x14ac:dyDescent="0.25">
      <c r="A156" s="51" t="s">
        <v>219</v>
      </c>
      <c r="B156" s="51" t="s">
        <v>228</v>
      </c>
      <c r="C156" s="53">
        <v>1764</v>
      </c>
      <c r="D156" s="53">
        <v>96</v>
      </c>
    </row>
    <row r="157" spans="1:4" x14ac:dyDescent="0.25">
      <c r="A157" s="51" t="s">
        <v>219</v>
      </c>
      <c r="B157" s="51" t="s">
        <v>100</v>
      </c>
      <c r="C157" s="53">
        <v>1786</v>
      </c>
      <c r="D157" s="53">
        <v>73</v>
      </c>
    </row>
    <row r="158" spans="1:4" x14ac:dyDescent="0.25">
      <c r="A158" s="51" t="s">
        <v>219</v>
      </c>
      <c r="B158" s="51" t="s">
        <v>229</v>
      </c>
      <c r="C158" s="53">
        <v>10941</v>
      </c>
      <c r="D158" s="53">
        <v>1071</v>
      </c>
    </row>
    <row r="159" spans="1:4" x14ac:dyDescent="0.25">
      <c r="A159" s="51" t="s">
        <v>219</v>
      </c>
      <c r="B159" s="51" t="s">
        <v>230</v>
      </c>
      <c r="C159" s="53">
        <v>747</v>
      </c>
      <c r="D159" s="53">
        <v>49</v>
      </c>
    </row>
    <row r="160" spans="1:4" x14ac:dyDescent="0.25">
      <c r="A160" s="51" t="s">
        <v>219</v>
      </c>
      <c r="B160" s="51" t="s">
        <v>231</v>
      </c>
      <c r="C160" s="53">
        <v>2110</v>
      </c>
      <c r="D160" s="53">
        <v>81</v>
      </c>
    </row>
    <row r="161" spans="1:4" x14ac:dyDescent="0.25">
      <c r="A161" s="51" t="s">
        <v>219</v>
      </c>
      <c r="B161" s="51" t="s">
        <v>232</v>
      </c>
      <c r="C161" s="53">
        <v>300</v>
      </c>
      <c r="D161" s="53">
        <v>9</v>
      </c>
    </row>
    <row r="162" spans="1:4" x14ac:dyDescent="0.25">
      <c r="A162" s="51" t="s">
        <v>219</v>
      </c>
      <c r="B162" s="51" t="s">
        <v>233</v>
      </c>
      <c r="C162" s="53">
        <v>12853</v>
      </c>
      <c r="D162" s="53">
        <v>1790</v>
      </c>
    </row>
    <row r="163" spans="1:4" x14ac:dyDescent="0.25">
      <c r="A163" s="52" t="s">
        <v>219</v>
      </c>
      <c r="B163" s="52" t="s">
        <v>234</v>
      </c>
      <c r="C163" s="55">
        <v>43984</v>
      </c>
      <c r="D163" s="55">
        <v>4040</v>
      </c>
    </row>
    <row r="164" spans="1:4" x14ac:dyDescent="0.25">
      <c r="A164" s="51" t="s">
        <v>235</v>
      </c>
      <c r="B164" s="51" t="s">
        <v>236</v>
      </c>
      <c r="C164" s="53">
        <v>459</v>
      </c>
      <c r="D164" s="53">
        <v>27</v>
      </c>
    </row>
    <row r="165" spans="1:4" x14ac:dyDescent="0.25">
      <c r="A165" s="51" t="s">
        <v>235</v>
      </c>
      <c r="B165" s="51" t="s">
        <v>237</v>
      </c>
      <c r="C165" s="53">
        <v>112</v>
      </c>
      <c r="D165" s="53">
        <v>15</v>
      </c>
    </row>
    <row r="166" spans="1:4" x14ac:dyDescent="0.25">
      <c r="A166" s="51" t="s">
        <v>235</v>
      </c>
      <c r="B166" s="51" t="s">
        <v>238</v>
      </c>
      <c r="C166" s="53">
        <v>2053</v>
      </c>
      <c r="D166" s="53">
        <v>266</v>
      </c>
    </row>
    <row r="167" spans="1:4" x14ac:dyDescent="0.25">
      <c r="A167" s="51" t="s">
        <v>235</v>
      </c>
      <c r="B167" s="51" t="s">
        <v>239</v>
      </c>
      <c r="C167" s="53">
        <v>871</v>
      </c>
      <c r="D167" s="53">
        <v>115</v>
      </c>
    </row>
    <row r="168" spans="1:4" x14ac:dyDescent="0.25">
      <c r="A168" s="51" t="s">
        <v>235</v>
      </c>
      <c r="B168" s="51" t="s">
        <v>240</v>
      </c>
      <c r="C168" s="53">
        <v>4336</v>
      </c>
      <c r="D168" s="53">
        <v>657</v>
      </c>
    </row>
    <row r="169" spans="1:4" x14ac:dyDescent="0.25">
      <c r="A169" s="51" t="s">
        <v>235</v>
      </c>
      <c r="B169" s="51" t="s">
        <v>241</v>
      </c>
      <c r="C169" s="53">
        <v>260</v>
      </c>
      <c r="D169" s="53">
        <v>11</v>
      </c>
    </row>
    <row r="170" spans="1:4" x14ac:dyDescent="0.25">
      <c r="A170" s="51" t="s">
        <v>235</v>
      </c>
      <c r="B170" s="51" t="s">
        <v>242</v>
      </c>
      <c r="C170" s="53">
        <v>731</v>
      </c>
      <c r="D170" s="53">
        <v>83</v>
      </c>
    </row>
    <row r="171" spans="1:4" x14ac:dyDescent="0.25">
      <c r="A171" s="51" t="s">
        <v>235</v>
      </c>
      <c r="B171" s="51" t="s">
        <v>243</v>
      </c>
      <c r="C171" s="53">
        <v>2966</v>
      </c>
      <c r="D171" s="53">
        <v>325</v>
      </c>
    </row>
    <row r="172" spans="1:4" x14ac:dyDescent="0.25">
      <c r="A172" s="51" t="s">
        <v>235</v>
      </c>
      <c r="B172" s="51" t="s">
        <v>244</v>
      </c>
      <c r="C172" s="53">
        <v>2607</v>
      </c>
      <c r="D172" s="53">
        <v>437</v>
      </c>
    </row>
    <row r="173" spans="1:4" x14ac:dyDescent="0.25">
      <c r="A173" s="51" t="s">
        <v>235</v>
      </c>
      <c r="B173" s="51" t="s">
        <v>245</v>
      </c>
      <c r="C173" s="53">
        <v>1610</v>
      </c>
      <c r="D173" s="53">
        <v>249</v>
      </c>
    </row>
    <row r="174" spans="1:4" x14ac:dyDescent="0.25">
      <c r="A174" s="51" t="s">
        <v>235</v>
      </c>
      <c r="B174" s="51" t="s">
        <v>246</v>
      </c>
      <c r="C174" s="53">
        <v>1241</v>
      </c>
      <c r="D174" s="53">
        <v>173</v>
      </c>
    </row>
    <row r="175" spans="1:4" x14ac:dyDescent="0.25">
      <c r="A175" s="51" t="s">
        <v>235</v>
      </c>
      <c r="B175" s="51" t="s">
        <v>247</v>
      </c>
      <c r="C175" s="53">
        <v>1526</v>
      </c>
      <c r="D175" s="53">
        <v>161</v>
      </c>
    </row>
    <row r="176" spans="1:4" x14ac:dyDescent="0.25">
      <c r="A176" s="51" t="s">
        <v>235</v>
      </c>
      <c r="B176" s="51" t="s">
        <v>248</v>
      </c>
      <c r="C176" s="53">
        <v>4627</v>
      </c>
      <c r="D176" s="53">
        <v>503</v>
      </c>
    </row>
    <row r="177" spans="1:4" x14ac:dyDescent="0.25">
      <c r="A177" s="51" t="s">
        <v>235</v>
      </c>
      <c r="B177" s="51" t="s">
        <v>249</v>
      </c>
      <c r="C177" s="53">
        <v>2292</v>
      </c>
      <c r="D177" s="53">
        <v>284</v>
      </c>
    </row>
    <row r="178" spans="1:4" x14ac:dyDescent="0.25">
      <c r="A178" s="51" t="s">
        <v>235</v>
      </c>
      <c r="B178" s="51" t="s">
        <v>250</v>
      </c>
      <c r="C178" s="53">
        <v>2713</v>
      </c>
      <c r="D178" s="53">
        <v>328</v>
      </c>
    </row>
    <row r="179" spans="1:4" x14ac:dyDescent="0.25">
      <c r="A179" s="51" t="s">
        <v>235</v>
      </c>
      <c r="B179" s="51" t="s">
        <v>251</v>
      </c>
      <c r="C179" s="53">
        <v>1697</v>
      </c>
      <c r="D179" s="53">
        <v>79</v>
      </c>
    </row>
    <row r="180" spans="1:4" x14ac:dyDescent="0.25">
      <c r="A180" s="51" t="s">
        <v>235</v>
      </c>
      <c r="B180" s="51" t="s">
        <v>252</v>
      </c>
      <c r="C180" s="53">
        <v>20708</v>
      </c>
      <c r="D180" s="53">
        <v>2229</v>
      </c>
    </row>
    <row r="181" spans="1:4" x14ac:dyDescent="0.25">
      <c r="A181" s="51" t="s">
        <v>235</v>
      </c>
      <c r="B181" s="51" t="s">
        <v>253</v>
      </c>
      <c r="C181" s="53">
        <v>1004</v>
      </c>
      <c r="D181" s="53">
        <v>61</v>
      </c>
    </row>
    <row r="182" spans="1:4" x14ac:dyDescent="0.25">
      <c r="A182" s="51" t="s">
        <v>235</v>
      </c>
      <c r="B182" s="51" t="s">
        <v>254</v>
      </c>
      <c r="C182" s="53">
        <v>982</v>
      </c>
      <c r="D182" s="53">
        <v>77</v>
      </c>
    </row>
    <row r="183" spans="1:4" x14ac:dyDescent="0.25">
      <c r="A183" s="51" t="s">
        <v>235</v>
      </c>
      <c r="B183" s="51" t="s">
        <v>255</v>
      </c>
      <c r="C183" s="53">
        <v>504</v>
      </c>
      <c r="D183" s="53">
        <v>59</v>
      </c>
    </row>
    <row r="184" spans="1:4" x14ac:dyDescent="0.25">
      <c r="A184" s="51" t="s">
        <v>235</v>
      </c>
      <c r="B184" s="51" t="s">
        <v>256</v>
      </c>
      <c r="C184" s="53">
        <v>712</v>
      </c>
      <c r="D184" s="53">
        <v>26</v>
      </c>
    </row>
    <row r="185" spans="1:4" x14ac:dyDescent="0.25">
      <c r="A185" s="51" t="s">
        <v>235</v>
      </c>
      <c r="B185" s="51" t="s">
        <v>257</v>
      </c>
      <c r="C185" s="53">
        <v>561</v>
      </c>
      <c r="D185" s="53">
        <v>45</v>
      </c>
    </row>
    <row r="186" spans="1:4" x14ac:dyDescent="0.25">
      <c r="A186" s="51" t="s">
        <v>235</v>
      </c>
      <c r="B186" s="51" t="s">
        <v>258</v>
      </c>
      <c r="C186" s="53">
        <v>434</v>
      </c>
      <c r="D186" s="53">
        <v>16</v>
      </c>
    </row>
    <row r="187" spans="1:4" x14ac:dyDescent="0.25">
      <c r="A187" s="51" t="s">
        <v>235</v>
      </c>
      <c r="B187" s="51" t="s">
        <v>259</v>
      </c>
      <c r="C187" s="53">
        <v>17802</v>
      </c>
      <c r="D187" s="53">
        <v>2074</v>
      </c>
    </row>
    <row r="188" spans="1:4" x14ac:dyDescent="0.25">
      <c r="A188" s="52" t="s">
        <v>235</v>
      </c>
      <c r="B188" s="52" t="s">
        <v>260</v>
      </c>
      <c r="C188" s="55">
        <v>72808</v>
      </c>
      <c r="D188" s="55">
        <v>8300</v>
      </c>
    </row>
    <row r="189" spans="1:4" x14ac:dyDescent="0.25">
      <c r="A189" s="51" t="s">
        <v>152</v>
      </c>
      <c r="B189" s="51" t="s">
        <v>134</v>
      </c>
      <c r="C189" s="53">
        <v>33635</v>
      </c>
      <c r="D189" s="53">
        <v>7343</v>
      </c>
    </row>
    <row r="190" spans="1:4" x14ac:dyDescent="0.25">
      <c r="A190" s="51" t="s">
        <v>152</v>
      </c>
      <c r="B190" s="51" t="s">
        <v>97</v>
      </c>
      <c r="C190" s="53">
        <v>79963</v>
      </c>
      <c r="D190" s="53">
        <v>5464</v>
      </c>
    </row>
    <row r="191" spans="1:4" x14ac:dyDescent="0.25">
      <c r="A191" s="52" t="s">
        <v>152</v>
      </c>
      <c r="B191" s="52" t="s">
        <v>261</v>
      </c>
      <c r="C191" s="55">
        <v>113598</v>
      </c>
      <c r="D191" s="55">
        <v>12807</v>
      </c>
    </row>
    <row r="192" spans="1:4" x14ac:dyDescent="0.25">
      <c r="A192" s="51" t="s">
        <v>262</v>
      </c>
      <c r="B192" s="51" t="s">
        <v>263</v>
      </c>
      <c r="C192" s="53">
        <v>28780</v>
      </c>
      <c r="D192" s="53">
        <v>2296</v>
      </c>
    </row>
    <row r="193" spans="1:4" x14ac:dyDescent="0.25">
      <c r="A193" s="51" t="s">
        <v>262</v>
      </c>
      <c r="B193" s="51" t="s">
        <v>264</v>
      </c>
      <c r="C193" s="53">
        <v>1314</v>
      </c>
      <c r="D193" s="53">
        <v>95</v>
      </c>
    </row>
    <row r="194" spans="1:4" x14ac:dyDescent="0.25">
      <c r="A194" s="51" t="s">
        <v>262</v>
      </c>
      <c r="B194" s="51" t="s">
        <v>265</v>
      </c>
      <c r="C194" s="53">
        <v>2752</v>
      </c>
      <c r="D194" s="53">
        <v>302</v>
      </c>
    </row>
    <row r="195" spans="1:4" x14ac:dyDescent="0.25">
      <c r="A195" s="51" t="s">
        <v>262</v>
      </c>
      <c r="B195" s="51" t="s">
        <v>266</v>
      </c>
      <c r="C195" s="53">
        <v>1161</v>
      </c>
      <c r="D195" s="53">
        <v>32</v>
      </c>
    </row>
    <row r="196" spans="1:4" x14ac:dyDescent="0.25">
      <c r="A196" s="51" t="s">
        <v>262</v>
      </c>
      <c r="B196" s="51" t="s">
        <v>134</v>
      </c>
      <c r="C196" s="53">
        <v>1427</v>
      </c>
      <c r="D196" s="53">
        <v>37</v>
      </c>
    </row>
    <row r="197" spans="1:4" x14ac:dyDescent="0.25">
      <c r="A197" s="51" t="s">
        <v>262</v>
      </c>
      <c r="B197" s="51" t="s">
        <v>136</v>
      </c>
      <c r="C197" s="53">
        <v>3480</v>
      </c>
      <c r="D197" s="53">
        <v>89</v>
      </c>
    </row>
    <row r="198" spans="1:4" x14ac:dyDescent="0.25">
      <c r="A198" s="51" t="s">
        <v>262</v>
      </c>
      <c r="B198" s="51" t="s">
        <v>267</v>
      </c>
      <c r="C198" s="53">
        <v>1113</v>
      </c>
      <c r="D198" s="53">
        <v>48</v>
      </c>
    </row>
    <row r="199" spans="1:4" x14ac:dyDescent="0.25">
      <c r="A199" s="51" t="s">
        <v>262</v>
      </c>
      <c r="B199" s="51" t="s">
        <v>268</v>
      </c>
      <c r="C199" s="53">
        <v>1676</v>
      </c>
      <c r="D199" s="53">
        <v>50</v>
      </c>
    </row>
    <row r="200" spans="1:4" x14ac:dyDescent="0.25">
      <c r="A200" s="51" t="s">
        <v>262</v>
      </c>
      <c r="B200" s="51" t="s">
        <v>269</v>
      </c>
      <c r="C200" s="53">
        <v>1183</v>
      </c>
      <c r="D200" s="53">
        <v>55</v>
      </c>
    </row>
    <row r="201" spans="1:4" x14ac:dyDescent="0.25">
      <c r="A201" s="51" t="s">
        <v>262</v>
      </c>
      <c r="B201" s="51" t="s">
        <v>270</v>
      </c>
      <c r="C201" s="53">
        <v>701</v>
      </c>
      <c r="D201" s="53">
        <v>48</v>
      </c>
    </row>
    <row r="202" spans="1:4" x14ac:dyDescent="0.25">
      <c r="A202" s="51" t="s">
        <v>262</v>
      </c>
      <c r="B202" s="51" t="s">
        <v>271</v>
      </c>
      <c r="C202" s="53">
        <v>1560</v>
      </c>
      <c r="D202" s="53">
        <v>62</v>
      </c>
    </row>
    <row r="203" spans="1:4" x14ac:dyDescent="0.25">
      <c r="A203" s="51" t="s">
        <v>262</v>
      </c>
      <c r="B203" s="51" t="s">
        <v>100</v>
      </c>
      <c r="C203" s="53">
        <v>1972</v>
      </c>
      <c r="D203" s="53">
        <v>79</v>
      </c>
    </row>
    <row r="204" spans="1:4" x14ac:dyDescent="0.25">
      <c r="A204" s="51" t="s">
        <v>262</v>
      </c>
      <c r="B204" s="51" t="s">
        <v>272</v>
      </c>
      <c r="C204" s="53">
        <v>1526</v>
      </c>
      <c r="D204" s="53">
        <v>90</v>
      </c>
    </row>
    <row r="205" spans="1:4" x14ac:dyDescent="0.25">
      <c r="A205" s="51" t="s">
        <v>262</v>
      </c>
      <c r="B205" s="51" t="s">
        <v>273</v>
      </c>
      <c r="C205" s="53">
        <v>452</v>
      </c>
      <c r="D205" s="53">
        <v>27</v>
      </c>
    </row>
    <row r="206" spans="1:4" x14ac:dyDescent="0.25">
      <c r="A206" s="51" t="s">
        <v>262</v>
      </c>
      <c r="B206" s="51" t="s">
        <v>171</v>
      </c>
      <c r="C206" s="53">
        <v>1171</v>
      </c>
      <c r="D206" s="53">
        <v>37</v>
      </c>
    </row>
    <row r="207" spans="1:4" x14ac:dyDescent="0.25">
      <c r="A207" s="51" t="s">
        <v>262</v>
      </c>
      <c r="B207" s="51" t="s">
        <v>274</v>
      </c>
      <c r="C207" s="53">
        <v>3700</v>
      </c>
      <c r="D207" s="53">
        <v>335</v>
      </c>
    </row>
    <row r="208" spans="1:4" x14ac:dyDescent="0.25">
      <c r="A208" s="51" t="s">
        <v>262</v>
      </c>
      <c r="B208" s="51" t="s">
        <v>275</v>
      </c>
      <c r="C208" s="53">
        <v>767</v>
      </c>
      <c r="D208" s="53">
        <v>34</v>
      </c>
    </row>
    <row r="209" spans="1:4" x14ac:dyDescent="0.25">
      <c r="A209" s="51" t="s">
        <v>262</v>
      </c>
      <c r="B209" s="51" t="s">
        <v>276</v>
      </c>
      <c r="C209" s="53">
        <v>8266</v>
      </c>
      <c r="D209" s="53">
        <v>763</v>
      </c>
    </row>
    <row r="210" spans="1:4" x14ac:dyDescent="0.25">
      <c r="A210" s="51" t="s">
        <v>262</v>
      </c>
      <c r="B210" s="51" t="s">
        <v>277</v>
      </c>
      <c r="C210" s="53">
        <v>38205</v>
      </c>
      <c r="D210" s="53">
        <v>3953</v>
      </c>
    </row>
    <row r="211" spans="1:4" x14ac:dyDescent="0.25">
      <c r="A211" s="52" t="s">
        <v>262</v>
      </c>
      <c r="B211" s="52" t="s">
        <v>278</v>
      </c>
      <c r="C211" s="55">
        <v>101206</v>
      </c>
      <c r="D211" s="55">
        <v>8432</v>
      </c>
    </row>
    <row r="212" spans="1:4" x14ac:dyDescent="0.25">
      <c r="A212" s="51" t="s">
        <v>279</v>
      </c>
      <c r="B212" s="51" t="s">
        <v>280</v>
      </c>
      <c r="C212" s="53">
        <v>1144</v>
      </c>
      <c r="D212" s="53">
        <v>91</v>
      </c>
    </row>
    <row r="213" spans="1:4" x14ac:dyDescent="0.25">
      <c r="A213" s="51" t="s">
        <v>279</v>
      </c>
      <c r="B213" s="51" t="s">
        <v>281</v>
      </c>
      <c r="C213" s="53">
        <v>1398</v>
      </c>
      <c r="D213" s="53">
        <v>449</v>
      </c>
    </row>
    <row r="214" spans="1:4" x14ac:dyDescent="0.25">
      <c r="A214" s="51" t="s">
        <v>279</v>
      </c>
      <c r="B214" s="51" t="s">
        <v>133</v>
      </c>
      <c r="C214" s="53">
        <v>1111</v>
      </c>
      <c r="D214" s="53">
        <v>67</v>
      </c>
    </row>
    <row r="215" spans="1:4" x14ac:dyDescent="0.25">
      <c r="A215" s="51" t="s">
        <v>279</v>
      </c>
      <c r="B215" s="51" t="s">
        <v>96</v>
      </c>
      <c r="C215" s="53">
        <v>9798</v>
      </c>
      <c r="D215" s="53">
        <v>1865</v>
      </c>
    </row>
    <row r="216" spans="1:4" x14ac:dyDescent="0.25">
      <c r="A216" s="51" t="s">
        <v>279</v>
      </c>
      <c r="B216" s="51" t="s">
        <v>282</v>
      </c>
      <c r="C216" s="53">
        <v>34229</v>
      </c>
      <c r="D216" s="53">
        <v>2666</v>
      </c>
    </row>
    <row r="217" spans="1:4" x14ac:dyDescent="0.25">
      <c r="A217" s="51" t="s">
        <v>279</v>
      </c>
      <c r="B217" s="51" t="s">
        <v>283</v>
      </c>
      <c r="C217" s="53">
        <v>1081</v>
      </c>
      <c r="D217" s="53">
        <v>62</v>
      </c>
    </row>
    <row r="218" spans="1:4" x14ac:dyDescent="0.25">
      <c r="A218" s="51" t="s">
        <v>279</v>
      </c>
      <c r="B218" s="51" t="s">
        <v>284</v>
      </c>
      <c r="C218" s="53">
        <v>1829</v>
      </c>
      <c r="D218" s="53">
        <v>91</v>
      </c>
    </row>
    <row r="219" spans="1:4" x14ac:dyDescent="0.25">
      <c r="A219" s="51" t="s">
        <v>279</v>
      </c>
      <c r="B219" s="51" t="s">
        <v>285</v>
      </c>
      <c r="C219" s="53">
        <v>1372</v>
      </c>
      <c r="D219" s="53">
        <v>120</v>
      </c>
    </row>
    <row r="220" spans="1:4" x14ac:dyDescent="0.25">
      <c r="A220" s="51" t="s">
        <v>279</v>
      </c>
      <c r="B220" s="51" t="s">
        <v>286</v>
      </c>
      <c r="C220" s="53">
        <v>1185</v>
      </c>
      <c r="D220" s="53">
        <v>62</v>
      </c>
    </row>
    <row r="221" spans="1:4" x14ac:dyDescent="0.25">
      <c r="A221" s="51" t="s">
        <v>279</v>
      </c>
      <c r="B221" s="51" t="s">
        <v>287</v>
      </c>
      <c r="C221" s="53">
        <v>872</v>
      </c>
      <c r="D221" s="53">
        <v>57</v>
      </c>
    </row>
    <row r="222" spans="1:4" x14ac:dyDescent="0.25">
      <c r="A222" s="51" t="s">
        <v>279</v>
      </c>
      <c r="B222" s="51" t="s">
        <v>288</v>
      </c>
      <c r="C222" s="53">
        <v>20019</v>
      </c>
      <c r="D222" s="53">
        <v>4890</v>
      </c>
    </row>
    <row r="223" spans="1:4" x14ac:dyDescent="0.25">
      <c r="A223" s="51" t="s">
        <v>279</v>
      </c>
      <c r="B223" s="51" t="s">
        <v>289</v>
      </c>
      <c r="C223" s="53">
        <v>1946</v>
      </c>
      <c r="D223" s="53">
        <v>288</v>
      </c>
    </row>
    <row r="224" spans="1:4" x14ac:dyDescent="0.25">
      <c r="A224" s="51" t="s">
        <v>279</v>
      </c>
      <c r="B224" s="51" t="s">
        <v>290</v>
      </c>
      <c r="C224" s="53">
        <v>848</v>
      </c>
      <c r="D224" s="53">
        <v>35</v>
      </c>
    </row>
    <row r="225" spans="1:4" x14ac:dyDescent="0.25">
      <c r="A225" s="51" t="s">
        <v>279</v>
      </c>
      <c r="B225" s="51" t="s">
        <v>291</v>
      </c>
      <c r="C225" s="53">
        <v>1264</v>
      </c>
      <c r="D225" s="53">
        <v>114</v>
      </c>
    </row>
    <row r="226" spans="1:4" x14ac:dyDescent="0.25">
      <c r="A226" s="51" t="s">
        <v>279</v>
      </c>
      <c r="B226" s="51" t="s">
        <v>292</v>
      </c>
      <c r="C226" s="53">
        <v>67962</v>
      </c>
      <c r="D226" s="53">
        <v>11113</v>
      </c>
    </row>
    <row r="227" spans="1:4" x14ac:dyDescent="0.25">
      <c r="A227" s="52" t="s">
        <v>279</v>
      </c>
      <c r="B227" s="52" t="s">
        <v>293</v>
      </c>
      <c r="C227" s="55">
        <v>146058</v>
      </c>
      <c r="D227" s="55">
        <v>21970</v>
      </c>
    </row>
    <row r="228" spans="1:4" x14ac:dyDescent="0.25">
      <c r="A228" s="51" t="s">
        <v>294</v>
      </c>
      <c r="B228" s="51" t="s">
        <v>295</v>
      </c>
      <c r="C228" s="53">
        <v>1020</v>
      </c>
      <c r="D228" s="53">
        <v>59</v>
      </c>
    </row>
    <row r="229" spans="1:4" x14ac:dyDescent="0.25">
      <c r="A229" s="51" t="s">
        <v>294</v>
      </c>
      <c r="B229" s="51" t="s">
        <v>238</v>
      </c>
      <c r="C229" s="53">
        <v>20335</v>
      </c>
      <c r="D229" s="53">
        <v>1521</v>
      </c>
    </row>
    <row r="230" spans="1:4" x14ac:dyDescent="0.25">
      <c r="A230" s="51" t="s">
        <v>294</v>
      </c>
      <c r="B230" s="51" t="s">
        <v>296</v>
      </c>
      <c r="C230" s="53">
        <v>3996</v>
      </c>
      <c r="D230" s="53">
        <v>141</v>
      </c>
    </row>
    <row r="231" spans="1:4" x14ac:dyDescent="0.25">
      <c r="A231" s="51" t="s">
        <v>294</v>
      </c>
      <c r="B231" s="51" t="s">
        <v>297</v>
      </c>
      <c r="C231" s="53">
        <v>1958</v>
      </c>
      <c r="D231" s="53">
        <v>98</v>
      </c>
    </row>
    <row r="232" spans="1:4" x14ac:dyDescent="0.25">
      <c r="A232" s="51" t="s">
        <v>294</v>
      </c>
      <c r="B232" s="51" t="s">
        <v>298</v>
      </c>
      <c r="C232" s="53">
        <v>4529</v>
      </c>
      <c r="D232" s="53">
        <v>344</v>
      </c>
    </row>
    <row r="233" spans="1:4" x14ac:dyDescent="0.25">
      <c r="A233" s="51" t="s">
        <v>294</v>
      </c>
      <c r="B233" s="51" t="s">
        <v>299</v>
      </c>
      <c r="C233" s="53">
        <v>1328</v>
      </c>
      <c r="D233" s="53">
        <v>42</v>
      </c>
    </row>
    <row r="234" spans="1:4" x14ac:dyDescent="0.25">
      <c r="A234" s="51" t="s">
        <v>294</v>
      </c>
      <c r="B234" s="51" t="s">
        <v>300</v>
      </c>
      <c r="C234" s="53">
        <v>2068</v>
      </c>
      <c r="D234" s="53">
        <v>96</v>
      </c>
    </row>
    <row r="235" spans="1:4" x14ac:dyDescent="0.25">
      <c r="A235" s="51" t="s">
        <v>294</v>
      </c>
      <c r="B235" s="51" t="s">
        <v>294</v>
      </c>
      <c r="C235" s="53">
        <v>2145</v>
      </c>
      <c r="D235" s="53">
        <v>172</v>
      </c>
    </row>
    <row r="236" spans="1:4" x14ac:dyDescent="0.25">
      <c r="A236" s="51" t="s">
        <v>294</v>
      </c>
      <c r="B236" s="51" t="s">
        <v>301</v>
      </c>
      <c r="C236" s="53">
        <v>2193</v>
      </c>
      <c r="D236" s="53">
        <v>90</v>
      </c>
    </row>
    <row r="237" spans="1:4" x14ac:dyDescent="0.25">
      <c r="A237" s="51" t="s">
        <v>294</v>
      </c>
      <c r="B237" s="51" t="s">
        <v>302</v>
      </c>
      <c r="C237" s="53">
        <v>2061</v>
      </c>
      <c r="D237" s="53">
        <v>237</v>
      </c>
    </row>
    <row r="238" spans="1:4" x14ac:dyDescent="0.25">
      <c r="A238" s="51" t="s">
        <v>294</v>
      </c>
      <c r="B238" s="51" t="s">
        <v>303</v>
      </c>
      <c r="C238" s="53">
        <v>1672</v>
      </c>
      <c r="D238" s="53">
        <v>59</v>
      </c>
    </row>
    <row r="239" spans="1:4" x14ac:dyDescent="0.25">
      <c r="A239" s="51" t="s">
        <v>294</v>
      </c>
      <c r="B239" s="51" t="s">
        <v>304</v>
      </c>
      <c r="C239" s="53">
        <v>868</v>
      </c>
      <c r="D239" s="53">
        <v>49</v>
      </c>
    </row>
    <row r="240" spans="1:4" x14ac:dyDescent="0.25">
      <c r="A240" s="51" t="s">
        <v>294</v>
      </c>
      <c r="B240" s="51" t="s">
        <v>305</v>
      </c>
      <c r="C240" s="53">
        <v>22348</v>
      </c>
      <c r="D240" s="53">
        <v>2353</v>
      </c>
    </row>
    <row r="241" spans="1:4" x14ac:dyDescent="0.25">
      <c r="A241" s="52" t="s">
        <v>294</v>
      </c>
      <c r="B241" s="52" t="s">
        <v>306</v>
      </c>
      <c r="C241" s="55">
        <v>66521</v>
      </c>
      <c r="D241" s="55">
        <v>5261</v>
      </c>
    </row>
    <row r="242" spans="1:4" x14ac:dyDescent="0.25">
      <c r="A242" s="51" t="s">
        <v>155</v>
      </c>
      <c r="B242" s="51" t="s">
        <v>294</v>
      </c>
      <c r="C242" s="53">
        <v>1672</v>
      </c>
      <c r="D242" s="53">
        <v>317</v>
      </c>
    </row>
    <row r="243" spans="1:4" x14ac:dyDescent="0.25">
      <c r="A243" s="51" t="s">
        <v>155</v>
      </c>
      <c r="B243" s="51" t="s">
        <v>307</v>
      </c>
      <c r="C243" s="53">
        <v>570</v>
      </c>
      <c r="D243" s="53">
        <v>71</v>
      </c>
    </row>
    <row r="244" spans="1:4" x14ac:dyDescent="0.25">
      <c r="A244" s="51" t="s">
        <v>155</v>
      </c>
      <c r="B244" s="51" t="s">
        <v>308</v>
      </c>
      <c r="C244" s="53">
        <v>1384</v>
      </c>
      <c r="D244" s="53">
        <v>208</v>
      </c>
    </row>
    <row r="245" spans="1:4" x14ac:dyDescent="0.25">
      <c r="A245" s="51" t="s">
        <v>155</v>
      </c>
      <c r="B245" s="51" t="s">
        <v>266</v>
      </c>
      <c r="C245" s="53">
        <v>2296</v>
      </c>
      <c r="D245" s="53">
        <v>402</v>
      </c>
    </row>
    <row r="246" spans="1:4" x14ac:dyDescent="0.25">
      <c r="A246" s="51" t="s">
        <v>155</v>
      </c>
      <c r="B246" s="51" t="s">
        <v>309</v>
      </c>
      <c r="C246" s="53">
        <v>1114</v>
      </c>
      <c r="D246" s="53">
        <v>152</v>
      </c>
    </row>
    <row r="247" spans="1:4" x14ac:dyDescent="0.25">
      <c r="A247" s="51" t="s">
        <v>155</v>
      </c>
      <c r="B247" s="51" t="s">
        <v>310</v>
      </c>
      <c r="C247" s="53">
        <v>509</v>
      </c>
      <c r="D247" s="53">
        <v>62</v>
      </c>
    </row>
    <row r="248" spans="1:4" x14ac:dyDescent="0.25">
      <c r="A248" s="51" t="s">
        <v>155</v>
      </c>
      <c r="B248" s="51" t="s">
        <v>311</v>
      </c>
      <c r="C248" s="53">
        <v>8967</v>
      </c>
      <c r="D248" s="53">
        <v>1073</v>
      </c>
    </row>
    <row r="249" spans="1:4" x14ac:dyDescent="0.25">
      <c r="A249" s="51" t="s">
        <v>155</v>
      </c>
      <c r="B249" s="51" t="s">
        <v>312</v>
      </c>
      <c r="C249" s="53">
        <v>870</v>
      </c>
      <c r="D249" s="53">
        <v>115</v>
      </c>
    </row>
    <row r="250" spans="1:4" x14ac:dyDescent="0.25">
      <c r="A250" s="51" t="s">
        <v>155</v>
      </c>
      <c r="B250" s="51" t="s">
        <v>152</v>
      </c>
      <c r="C250" s="53">
        <v>1776</v>
      </c>
      <c r="D250" s="53">
        <v>71</v>
      </c>
    </row>
    <row r="251" spans="1:4" x14ac:dyDescent="0.25">
      <c r="A251" s="51" t="s">
        <v>155</v>
      </c>
      <c r="B251" s="51" t="s">
        <v>313</v>
      </c>
      <c r="C251" s="53">
        <v>2670</v>
      </c>
      <c r="D251" s="53">
        <v>380</v>
      </c>
    </row>
    <row r="252" spans="1:4" x14ac:dyDescent="0.25">
      <c r="A252" s="51" t="s">
        <v>155</v>
      </c>
      <c r="B252" s="51" t="s">
        <v>154</v>
      </c>
      <c r="C252" s="53">
        <v>970</v>
      </c>
      <c r="D252" s="53">
        <v>65</v>
      </c>
    </row>
    <row r="253" spans="1:4" x14ac:dyDescent="0.25">
      <c r="A253" s="51" t="s">
        <v>155</v>
      </c>
      <c r="B253" s="51" t="s">
        <v>272</v>
      </c>
      <c r="C253" s="53">
        <v>9174</v>
      </c>
      <c r="D253" s="53">
        <v>1233</v>
      </c>
    </row>
    <row r="254" spans="1:4" x14ac:dyDescent="0.25">
      <c r="A254" s="51" t="s">
        <v>155</v>
      </c>
      <c r="B254" s="51" t="s">
        <v>314</v>
      </c>
      <c r="C254" s="53">
        <v>778</v>
      </c>
      <c r="D254" s="53">
        <v>121</v>
      </c>
    </row>
    <row r="255" spans="1:4" x14ac:dyDescent="0.25">
      <c r="A255" s="51" t="s">
        <v>155</v>
      </c>
      <c r="B255" s="51" t="s">
        <v>315</v>
      </c>
      <c r="C255" s="53">
        <v>1374</v>
      </c>
      <c r="D255" s="53">
        <v>139</v>
      </c>
    </row>
    <row r="256" spans="1:4" x14ac:dyDescent="0.25">
      <c r="A256" s="51" t="s">
        <v>155</v>
      </c>
      <c r="B256" s="51" t="s">
        <v>316</v>
      </c>
      <c r="C256" s="53">
        <v>1068</v>
      </c>
      <c r="D256" s="53">
        <v>57</v>
      </c>
    </row>
    <row r="257" spans="1:4" x14ac:dyDescent="0.25">
      <c r="A257" s="51" t="s">
        <v>155</v>
      </c>
      <c r="B257" s="51" t="s">
        <v>317</v>
      </c>
      <c r="C257" s="53">
        <v>1778</v>
      </c>
      <c r="D257" s="53">
        <v>103</v>
      </c>
    </row>
    <row r="258" spans="1:4" x14ac:dyDescent="0.25">
      <c r="A258" s="51" t="s">
        <v>155</v>
      </c>
      <c r="B258" s="51" t="s">
        <v>318</v>
      </c>
      <c r="C258" s="53">
        <v>61665</v>
      </c>
      <c r="D258" s="53">
        <v>6368</v>
      </c>
    </row>
    <row r="259" spans="1:4" x14ac:dyDescent="0.25">
      <c r="A259" s="52" t="s">
        <v>155</v>
      </c>
      <c r="B259" s="52" t="s">
        <v>319</v>
      </c>
      <c r="C259" s="55">
        <v>98635</v>
      </c>
      <c r="D259" s="55">
        <v>10937</v>
      </c>
    </row>
    <row r="260" spans="1:4" x14ac:dyDescent="0.25">
      <c r="A260" s="51" t="s">
        <v>320</v>
      </c>
      <c r="B260" s="51" t="s">
        <v>321</v>
      </c>
      <c r="C260" s="53">
        <v>2389</v>
      </c>
      <c r="D260" s="53">
        <v>156</v>
      </c>
    </row>
    <row r="261" spans="1:4" x14ac:dyDescent="0.25">
      <c r="A261" s="51" t="s">
        <v>320</v>
      </c>
      <c r="B261" s="51" t="s">
        <v>307</v>
      </c>
      <c r="C261" s="53">
        <v>754</v>
      </c>
      <c r="D261" s="53">
        <v>193</v>
      </c>
    </row>
    <row r="262" spans="1:4" x14ac:dyDescent="0.25">
      <c r="A262" s="51" t="s">
        <v>320</v>
      </c>
      <c r="B262" s="51" t="s">
        <v>322</v>
      </c>
      <c r="C262" s="53">
        <v>1494</v>
      </c>
      <c r="D262" s="53">
        <v>144</v>
      </c>
    </row>
    <row r="263" spans="1:4" x14ac:dyDescent="0.25">
      <c r="A263" s="51" t="s">
        <v>320</v>
      </c>
      <c r="B263" s="51" t="s">
        <v>323</v>
      </c>
      <c r="C263" s="53">
        <v>3970</v>
      </c>
      <c r="D263" s="53">
        <v>323</v>
      </c>
    </row>
    <row r="264" spans="1:4" x14ac:dyDescent="0.25">
      <c r="A264" s="51" t="s">
        <v>320</v>
      </c>
      <c r="B264" s="51" t="s">
        <v>324</v>
      </c>
      <c r="C264" s="53">
        <v>1642</v>
      </c>
      <c r="D264" s="53">
        <v>127</v>
      </c>
    </row>
    <row r="265" spans="1:4" x14ac:dyDescent="0.25">
      <c r="A265" s="51" t="s">
        <v>320</v>
      </c>
      <c r="B265" s="51" t="s">
        <v>325</v>
      </c>
      <c r="C265" s="53">
        <v>2729</v>
      </c>
      <c r="D265" s="53">
        <v>99</v>
      </c>
    </row>
    <row r="266" spans="1:4" x14ac:dyDescent="0.25">
      <c r="A266" s="51" t="s">
        <v>320</v>
      </c>
      <c r="B266" s="51" t="s">
        <v>296</v>
      </c>
      <c r="C266" s="53">
        <v>598</v>
      </c>
      <c r="D266" s="53">
        <v>43</v>
      </c>
    </row>
    <row r="267" spans="1:4" x14ac:dyDescent="0.25">
      <c r="A267" s="51" t="s">
        <v>320</v>
      </c>
      <c r="B267" s="51" t="s">
        <v>222</v>
      </c>
      <c r="C267" s="53">
        <v>1598</v>
      </c>
      <c r="D267" s="53">
        <v>51</v>
      </c>
    </row>
    <row r="268" spans="1:4" x14ac:dyDescent="0.25">
      <c r="A268" s="51" t="s">
        <v>320</v>
      </c>
      <c r="B268" s="51" t="s">
        <v>326</v>
      </c>
      <c r="C268" s="53">
        <v>1759</v>
      </c>
      <c r="D268" s="53">
        <v>166</v>
      </c>
    </row>
    <row r="269" spans="1:4" x14ac:dyDescent="0.25">
      <c r="A269" s="51" t="s">
        <v>320</v>
      </c>
      <c r="B269" s="51" t="s">
        <v>327</v>
      </c>
      <c r="C269" s="53">
        <v>463</v>
      </c>
      <c r="D269" s="53">
        <v>26</v>
      </c>
    </row>
    <row r="270" spans="1:4" x14ac:dyDescent="0.25">
      <c r="A270" s="51" t="s">
        <v>320</v>
      </c>
      <c r="B270" s="51" t="s">
        <v>328</v>
      </c>
      <c r="C270" s="53">
        <v>3554</v>
      </c>
      <c r="D270" s="53">
        <v>387</v>
      </c>
    </row>
    <row r="271" spans="1:4" x14ac:dyDescent="0.25">
      <c r="A271" s="51" t="s">
        <v>320</v>
      </c>
      <c r="B271" s="51" t="s">
        <v>329</v>
      </c>
      <c r="C271" s="53">
        <v>1693</v>
      </c>
      <c r="D271" s="53">
        <v>191</v>
      </c>
    </row>
    <row r="272" spans="1:4" x14ac:dyDescent="0.25">
      <c r="A272" s="51" t="s">
        <v>320</v>
      </c>
      <c r="B272" s="51" t="s">
        <v>330</v>
      </c>
      <c r="C272" s="53">
        <v>1170</v>
      </c>
      <c r="D272" s="53">
        <v>56</v>
      </c>
    </row>
    <row r="273" spans="1:4" x14ac:dyDescent="0.25">
      <c r="A273" s="51" t="s">
        <v>320</v>
      </c>
      <c r="B273" s="51" t="s">
        <v>331</v>
      </c>
      <c r="C273" s="53">
        <v>734</v>
      </c>
      <c r="D273" s="53">
        <v>47</v>
      </c>
    </row>
    <row r="274" spans="1:4" x14ac:dyDescent="0.25">
      <c r="A274" s="51" t="s">
        <v>320</v>
      </c>
      <c r="B274" s="51" t="s">
        <v>332</v>
      </c>
      <c r="C274" s="53">
        <v>3967</v>
      </c>
      <c r="D274" s="53">
        <v>250</v>
      </c>
    </row>
    <row r="275" spans="1:4" x14ac:dyDescent="0.25">
      <c r="A275" s="51" t="s">
        <v>320</v>
      </c>
      <c r="B275" s="51" t="s">
        <v>97</v>
      </c>
      <c r="C275" s="53">
        <v>2592</v>
      </c>
      <c r="D275" s="53">
        <v>289</v>
      </c>
    </row>
    <row r="276" spans="1:4" x14ac:dyDescent="0.25">
      <c r="A276" s="51" t="s">
        <v>320</v>
      </c>
      <c r="B276" s="51" t="s">
        <v>333</v>
      </c>
      <c r="C276" s="53">
        <v>17202</v>
      </c>
      <c r="D276" s="53">
        <v>1479</v>
      </c>
    </row>
    <row r="277" spans="1:4" x14ac:dyDescent="0.25">
      <c r="A277" s="51" t="s">
        <v>320</v>
      </c>
      <c r="B277" s="51" t="s">
        <v>334</v>
      </c>
      <c r="C277" s="53">
        <v>2184</v>
      </c>
      <c r="D277" s="53">
        <v>181</v>
      </c>
    </row>
    <row r="278" spans="1:4" x14ac:dyDescent="0.25">
      <c r="A278" s="51" t="s">
        <v>320</v>
      </c>
      <c r="B278" s="51" t="s">
        <v>335</v>
      </c>
      <c r="C278" s="53">
        <v>1041</v>
      </c>
      <c r="D278" s="53">
        <v>55</v>
      </c>
    </row>
    <row r="279" spans="1:4" x14ac:dyDescent="0.25">
      <c r="A279" s="51" t="s">
        <v>320</v>
      </c>
      <c r="B279" s="51" t="s">
        <v>336</v>
      </c>
      <c r="C279" s="53">
        <v>456</v>
      </c>
      <c r="D279" s="53">
        <v>35</v>
      </c>
    </row>
    <row r="280" spans="1:4" x14ac:dyDescent="0.25">
      <c r="A280" s="51" t="s">
        <v>320</v>
      </c>
      <c r="B280" s="51" t="s">
        <v>181</v>
      </c>
      <c r="C280" s="53">
        <v>836</v>
      </c>
      <c r="D280" s="53">
        <v>54</v>
      </c>
    </row>
    <row r="281" spans="1:4" x14ac:dyDescent="0.25">
      <c r="A281" s="51" t="s">
        <v>320</v>
      </c>
      <c r="B281" s="51" t="s">
        <v>212</v>
      </c>
      <c r="C281" s="53">
        <v>2739</v>
      </c>
      <c r="D281" s="53">
        <v>831</v>
      </c>
    </row>
    <row r="282" spans="1:4" x14ac:dyDescent="0.25">
      <c r="A282" s="51" t="s">
        <v>320</v>
      </c>
      <c r="B282" s="51" t="s">
        <v>337</v>
      </c>
      <c r="C282" s="53">
        <v>1059</v>
      </c>
      <c r="D282" s="53">
        <v>63</v>
      </c>
    </row>
    <row r="283" spans="1:4" x14ac:dyDescent="0.25">
      <c r="A283" s="51" t="s">
        <v>320</v>
      </c>
      <c r="B283" s="51" t="s">
        <v>175</v>
      </c>
      <c r="C283" s="53">
        <v>1687</v>
      </c>
      <c r="D283" s="53">
        <v>115</v>
      </c>
    </row>
    <row r="284" spans="1:4" x14ac:dyDescent="0.25">
      <c r="A284" s="51" t="s">
        <v>320</v>
      </c>
      <c r="B284" s="51" t="s">
        <v>178</v>
      </c>
      <c r="C284" s="53">
        <v>1429</v>
      </c>
      <c r="D284" s="53">
        <v>202</v>
      </c>
    </row>
    <row r="285" spans="1:4" x14ac:dyDescent="0.25">
      <c r="A285" s="51" t="s">
        <v>320</v>
      </c>
      <c r="B285" s="51" t="s">
        <v>338</v>
      </c>
      <c r="C285" s="53">
        <v>37431</v>
      </c>
      <c r="D285" s="53">
        <v>5062</v>
      </c>
    </row>
    <row r="286" spans="1:4" x14ac:dyDescent="0.25">
      <c r="A286" s="52" t="s">
        <v>320</v>
      </c>
      <c r="B286" s="52" t="s">
        <v>339</v>
      </c>
      <c r="C286" s="55">
        <v>97170</v>
      </c>
      <c r="D286" s="55">
        <v>10625</v>
      </c>
    </row>
    <row r="287" spans="1:4" x14ac:dyDescent="0.25">
      <c r="A287" s="51" t="s">
        <v>340</v>
      </c>
      <c r="B287" s="51" t="s">
        <v>341</v>
      </c>
      <c r="C287" s="53">
        <v>2230</v>
      </c>
      <c r="D287" s="53">
        <v>185</v>
      </c>
    </row>
    <row r="288" spans="1:4" x14ac:dyDescent="0.25">
      <c r="A288" s="51" t="s">
        <v>340</v>
      </c>
      <c r="B288" s="51" t="s">
        <v>342</v>
      </c>
      <c r="C288" s="53">
        <v>1474</v>
      </c>
      <c r="D288" s="53">
        <v>77</v>
      </c>
    </row>
    <row r="289" spans="1:4" x14ac:dyDescent="0.25">
      <c r="A289" s="51" t="s">
        <v>340</v>
      </c>
      <c r="B289" s="51" t="s">
        <v>343</v>
      </c>
      <c r="C289" s="53">
        <v>1009</v>
      </c>
      <c r="D289" s="53">
        <v>66</v>
      </c>
    </row>
    <row r="290" spans="1:4" x14ac:dyDescent="0.25">
      <c r="A290" s="51" t="s">
        <v>340</v>
      </c>
      <c r="B290" s="51" t="s">
        <v>344</v>
      </c>
      <c r="C290" s="53">
        <v>619</v>
      </c>
      <c r="D290" s="53">
        <v>13</v>
      </c>
    </row>
    <row r="291" spans="1:4" x14ac:dyDescent="0.25">
      <c r="A291" s="51" t="s">
        <v>340</v>
      </c>
      <c r="B291" s="51" t="s">
        <v>235</v>
      </c>
      <c r="C291" s="53">
        <v>1389</v>
      </c>
      <c r="D291" s="53">
        <v>36</v>
      </c>
    </row>
    <row r="292" spans="1:4" x14ac:dyDescent="0.25">
      <c r="A292" s="51" t="s">
        <v>340</v>
      </c>
      <c r="B292" s="51" t="s">
        <v>345</v>
      </c>
      <c r="C292" s="53">
        <v>2156</v>
      </c>
      <c r="D292" s="53">
        <v>169</v>
      </c>
    </row>
    <row r="293" spans="1:4" x14ac:dyDescent="0.25">
      <c r="A293" s="51" t="s">
        <v>340</v>
      </c>
      <c r="B293" s="51" t="s">
        <v>346</v>
      </c>
      <c r="C293" s="53">
        <v>1135</v>
      </c>
      <c r="D293" s="53">
        <v>70</v>
      </c>
    </row>
    <row r="294" spans="1:4" x14ac:dyDescent="0.25">
      <c r="A294" s="51" t="s">
        <v>340</v>
      </c>
      <c r="B294" s="51" t="s">
        <v>347</v>
      </c>
      <c r="C294" s="53">
        <v>1731</v>
      </c>
      <c r="D294" s="53">
        <v>42</v>
      </c>
    </row>
    <row r="295" spans="1:4" x14ac:dyDescent="0.25">
      <c r="A295" s="51" t="s">
        <v>340</v>
      </c>
      <c r="B295" s="51" t="s">
        <v>348</v>
      </c>
      <c r="C295" s="53">
        <v>1527</v>
      </c>
      <c r="D295" s="53">
        <v>34</v>
      </c>
    </row>
    <row r="296" spans="1:4" x14ac:dyDescent="0.25">
      <c r="A296" s="51" t="s">
        <v>340</v>
      </c>
      <c r="B296" s="51" t="s">
        <v>115</v>
      </c>
      <c r="C296" s="53">
        <v>4051</v>
      </c>
      <c r="D296" s="53">
        <v>104</v>
      </c>
    </row>
    <row r="297" spans="1:4" x14ac:dyDescent="0.25">
      <c r="A297" s="51" t="s">
        <v>340</v>
      </c>
      <c r="B297" s="51" t="s">
        <v>279</v>
      </c>
      <c r="C297" s="53">
        <v>2409</v>
      </c>
      <c r="D297" s="53">
        <v>79</v>
      </c>
    </row>
    <row r="298" spans="1:4" x14ac:dyDescent="0.25">
      <c r="A298" s="51" t="s">
        <v>340</v>
      </c>
      <c r="B298" s="51" t="s">
        <v>349</v>
      </c>
      <c r="C298" s="53">
        <v>1458</v>
      </c>
      <c r="D298" s="53">
        <v>48</v>
      </c>
    </row>
    <row r="299" spans="1:4" x14ac:dyDescent="0.25">
      <c r="A299" s="51" t="s">
        <v>340</v>
      </c>
      <c r="B299" s="51" t="s">
        <v>350</v>
      </c>
      <c r="C299" s="53">
        <v>1564</v>
      </c>
      <c r="D299" s="53">
        <v>57</v>
      </c>
    </row>
    <row r="300" spans="1:4" x14ac:dyDescent="0.25">
      <c r="A300" s="51" t="s">
        <v>340</v>
      </c>
      <c r="B300" s="51" t="s">
        <v>351</v>
      </c>
      <c r="C300" s="53">
        <v>623</v>
      </c>
      <c r="D300" s="53">
        <v>22</v>
      </c>
    </row>
    <row r="301" spans="1:4" x14ac:dyDescent="0.25">
      <c r="A301" s="51" t="s">
        <v>340</v>
      </c>
      <c r="B301" s="51" t="s">
        <v>352</v>
      </c>
      <c r="C301" s="53">
        <v>2118</v>
      </c>
      <c r="D301" s="53">
        <v>76</v>
      </c>
    </row>
    <row r="302" spans="1:4" x14ac:dyDescent="0.25">
      <c r="A302" s="51" t="s">
        <v>340</v>
      </c>
      <c r="B302" s="51" t="s">
        <v>252</v>
      </c>
      <c r="C302" s="53">
        <v>24627</v>
      </c>
      <c r="D302" s="53">
        <v>1951</v>
      </c>
    </row>
    <row r="303" spans="1:4" x14ac:dyDescent="0.25">
      <c r="A303" s="51" t="s">
        <v>340</v>
      </c>
      <c r="B303" s="51" t="s">
        <v>353</v>
      </c>
      <c r="C303" s="53">
        <v>1687</v>
      </c>
      <c r="D303" s="53">
        <v>65</v>
      </c>
    </row>
    <row r="304" spans="1:4" x14ac:dyDescent="0.25">
      <c r="A304" s="51" t="s">
        <v>340</v>
      </c>
      <c r="B304" s="51" t="s">
        <v>354</v>
      </c>
      <c r="C304" s="53">
        <v>1133</v>
      </c>
      <c r="D304" s="53">
        <v>65</v>
      </c>
    </row>
    <row r="305" spans="1:4" x14ac:dyDescent="0.25">
      <c r="A305" s="51" t="s">
        <v>340</v>
      </c>
      <c r="B305" s="51" t="s">
        <v>254</v>
      </c>
      <c r="C305" s="53">
        <v>25724</v>
      </c>
      <c r="D305" s="53">
        <v>2276</v>
      </c>
    </row>
    <row r="306" spans="1:4" x14ac:dyDescent="0.25">
      <c r="A306" s="52" t="s">
        <v>340</v>
      </c>
      <c r="B306" s="52" t="s">
        <v>355</v>
      </c>
      <c r="C306" s="55">
        <v>78664</v>
      </c>
      <c r="D306" s="55">
        <v>5435</v>
      </c>
    </row>
    <row r="307" spans="1:4" x14ac:dyDescent="0.25">
      <c r="A307" s="51" t="s">
        <v>353</v>
      </c>
      <c r="B307" s="51" t="s">
        <v>97</v>
      </c>
      <c r="C307" s="53">
        <v>871</v>
      </c>
      <c r="D307" s="53">
        <v>117</v>
      </c>
    </row>
    <row r="308" spans="1:4" x14ac:dyDescent="0.25">
      <c r="A308" s="51" t="s">
        <v>353</v>
      </c>
      <c r="B308" s="51" t="s">
        <v>116</v>
      </c>
      <c r="C308" s="53">
        <v>1416</v>
      </c>
      <c r="D308" s="53">
        <v>540</v>
      </c>
    </row>
    <row r="309" spans="1:4" x14ac:dyDescent="0.25">
      <c r="A309" s="51" t="s">
        <v>353</v>
      </c>
      <c r="B309" s="51" t="s">
        <v>96</v>
      </c>
      <c r="C309" s="53">
        <v>1162</v>
      </c>
      <c r="D309" s="53">
        <v>138</v>
      </c>
    </row>
    <row r="310" spans="1:4" x14ac:dyDescent="0.25">
      <c r="A310" s="51" t="s">
        <v>353</v>
      </c>
      <c r="B310" s="51" t="s">
        <v>120</v>
      </c>
      <c r="C310" s="53">
        <v>2516</v>
      </c>
      <c r="D310" s="53">
        <v>343</v>
      </c>
    </row>
    <row r="311" spans="1:4" x14ac:dyDescent="0.25">
      <c r="A311" s="51" t="s">
        <v>353</v>
      </c>
      <c r="B311" s="51" t="s">
        <v>356</v>
      </c>
      <c r="C311" s="53">
        <v>1514</v>
      </c>
      <c r="D311" s="53">
        <v>31</v>
      </c>
    </row>
    <row r="312" spans="1:4" x14ac:dyDescent="0.25">
      <c r="A312" s="51" t="s">
        <v>353</v>
      </c>
      <c r="B312" s="51" t="s">
        <v>357</v>
      </c>
      <c r="C312" s="53">
        <v>562</v>
      </c>
      <c r="D312" s="53">
        <v>26</v>
      </c>
    </row>
    <row r="313" spans="1:4" x14ac:dyDescent="0.25">
      <c r="A313" s="51" t="s">
        <v>353</v>
      </c>
      <c r="B313" s="51" t="s">
        <v>358</v>
      </c>
      <c r="C313" s="53">
        <v>17107</v>
      </c>
      <c r="D313" s="53">
        <v>2213</v>
      </c>
    </row>
    <row r="314" spans="1:4" x14ac:dyDescent="0.25">
      <c r="A314" s="51" t="s">
        <v>353</v>
      </c>
      <c r="B314" s="51" t="s">
        <v>359</v>
      </c>
      <c r="C314" s="53">
        <v>2252</v>
      </c>
      <c r="D314" s="53">
        <v>230</v>
      </c>
    </row>
    <row r="315" spans="1:4" x14ac:dyDescent="0.25">
      <c r="A315" s="51" t="s">
        <v>353</v>
      </c>
      <c r="B315" s="51" t="s">
        <v>360</v>
      </c>
      <c r="C315" s="53">
        <v>1212</v>
      </c>
      <c r="D315" s="53">
        <v>57</v>
      </c>
    </row>
    <row r="316" spans="1:4" x14ac:dyDescent="0.25">
      <c r="A316" s="51" t="s">
        <v>353</v>
      </c>
      <c r="B316" s="51" t="s">
        <v>361</v>
      </c>
      <c r="C316" s="53">
        <v>763</v>
      </c>
      <c r="D316" s="53">
        <v>67</v>
      </c>
    </row>
    <row r="317" spans="1:4" x14ac:dyDescent="0.25">
      <c r="A317" s="51" t="s">
        <v>353</v>
      </c>
      <c r="B317" s="51" t="s">
        <v>362</v>
      </c>
      <c r="C317" s="53">
        <v>600</v>
      </c>
      <c r="D317" s="53">
        <v>76</v>
      </c>
    </row>
    <row r="318" spans="1:4" x14ac:dyDescent="0.25">
      <c r="A318" s="51" t="s">
        <v>353</v>
      </c>
      <c r="B318" s="51" t="s">
        <v>363</v>
      </c>
      <c r="C318" s="53">
        <v>1446</v>
      </c>
      <c r="D318" s="53">
        <v>66</v>
      </c>
    </row>
    <row r="319" spans="1:4" x14ac:dyDescent="0.25">
      <c r="A319" s="51" t="s">
        <v>353</v>
      </c>
      <c r="B319" s="51" t="s">
        <v>364</v>
      </c>
      <c r="C319" s="53">
        <v>464</v>
      </c>
      <c r="D319" s="53">
        <v>114</v>
      </c>
    </row>
    <row r="320" spans="1:4" x14ac:dyDescent="0.25">
      <c r="A320" s="51" t="s">
        <v>353</v>
      </c>
      <c r="B320" s="51" t="s">
        <v>353</v>
      </c>
      <c r="C320" s="53">
        <v>7754</v>
      </c>
      <c r="D320" s="53">
        <v>629</v>
      </c>
    </row>
    <row r="321" spans="1:4" x14ac:dyDescent="0.25">
      <c r="A321" s="51" t="s">
        <v>353</v>
      </c>
      <c r="B321" s="51" t="s">
        <v>365</v>
      </c>
      <c r="C321" s="53">
        <v>1157</v>
      </c>
      <c r="D321" s="53">
        <v>647</v>
      </c>
    </row>
    <row r="322" spans="1:4" x14ac:dyDescent="0.25">
      <c r="A322" s="51" t="s">
        <v>353</v>
      </c>
      <c r="B322" s="51" t="s">
        <v>176</v>
      </c>
      <c r="C322" s="53">
        <v>1257</v>
      </c>
      <c r="D322" s="53">
        <v>35</v>
      </c>
    </row>
    <row r="323" spans="1:4" x14ac:dyDescent="0.25">
      <c r="A323" s="51" t="s">
        <v>353</v>
      </c>
      <c r="B323" s="51" t="s">
        <v>366</v>
      </c>
      <c r="C323" s="53">
        <v>41075</v>
      </c>
      <c r="D323" s="53">
        <v>3121</v>
      </c>
    </row>
    <row r="324" spans="1:4" x14ac:dyDescent="0.25">
      <c r="A324" s="52" t="s">
        <v>353</v>
      </c>
      <c r="B324" s="52" t="s">
        <v>367</v>
      </c>
      <c r="C324" s="55">
        <v>83128</v>
      </c>
      <c r="D324" s="55">
        <v>8450</v>
      </c>
    </row>
    <row r="325" spans="1:4" x14ac:dyDescent="0.25">
      <c r="A325" s="51" t="s">
        <v>203</v>
      </c>
      <c r="B325" s="51" t="s">
        <v>368</v>
      </c>
      <c r="C325" s="53">
        <v>3905</v>
      </c>
      <c r="D325" s="53">
        <v>353</v>
      </c>
    </row>
    <row r="326" spans="1:4" x14ac:dyDescent="0.25">
      <c r="A326" s="51" t="s">
        <v>203</v>
      </c>
      <c r="B326" s="51" t="s">
        <v>369</v>
      </c>
      <c r="C326" s="53">
        <v>1368</v>
      </c>
      <c r="D326" s="53">
        <v>126</v>
      </c>
    </row>
    <row r="327" spans="1:4" x14ac:dyDescent="0.25">
      <c r="A327" s="51" t="s">
        <v>203</v>
      </c>
      <c r="B327" s="51" t="s">
        <v>370</v>
      </c>
      <c r="C327" s="53">
        <v>2677</v>
      </c>
      <c r="D327" s="53">
        <v>213</v>
      </c>
    </row>
    <row r="328" spans="1:4" x14ac:dyDescent="0.25">
      <c r="A328" s="51" t="s">
        <v>203</v>
      </c>
      <c r="B328" s="51" t="s">
        <v>371</v>
      </c>
      <c r="C328" s="53">
        <v>1275</v>
      </c>
      <c r="D328" s="53">
        <v>82</v>
      </c>
    </row>
    <row r="329" spans="1:4" x14ac:dyDescent="0.25">
      <c r="A329" s="51" t="s">
        <v>203</v>
      </c>
      <c r="B329" s="51" t="s">
        <v>372</v>
      </c>
      <c r="C329" s="53">
        <v>4185</v>
      </c>
      <c r="D329" s="53">
        <v>401</v>
      </c>
    </row>
    <row r="330" spans="1:4" x14ac:dyDescent="0.25">
      <c r="A330" s="51" t="s">
        <v>203</v>
      </c>
      <c r="B330" s="51" t="s">
        <v>373</v>
      </c>
      <c r="C330" s="53">
        <v>3846</v>
      </c>
      <c r="D330" s="53">
        <v>446</v>
      </c>
    </row>
    <row r="331" spans="1:4" x14ac:dyDescent="0.25">
      <c r="A331" s="51" t="s">
        <v>203</v>
      </c>
      <c r="B331" s="51" t="s">
        <v>97</v>
      </c>
      <c r="C331" s="53">
        <v>2997</v>
      </c>
      <c r="D331" s="53">
        <v>355</v>
      </c>
    </row>
    <row r="332" spans="1:4" x14ac:dyDescent="0.25">
      <c r="A332" s="51" t="s">
        <v>203</v>
      </c>
      <c r="B332" s="51" t="s">
        <v>374</v>
      </c>
      <c r="C332" s="53">
        <v>40224</v>
      </c>
      <c r="D332" s="53">
        <v>3489</v>
      </c>
    </row>
    <row r="333" spans="1:4" x14ac:dyDescent="0.25">
      <c r="A333" s="51" t="s">
        <v>203</v>
      </c>
      <c r="B333" s="51" t="s">
        <v>153</v>
      </c>
      <c r="C333" s="53">
        <v>1958</v>
      </c>
      <c r="D333" s="53">
        <v>162</v>
      </c>
    </row>
    <row r="334" spans="1:4" x14ac:dyDescent="0.25">
      <c r="A334" s="51" t="s">
        <v>203</v>
      </c>
      <c r="B334" s="51" t="s">
        <v>375</v>
      </c>
      <c r="C334" s="53">
        <v>2611</v>
      </c>
      <c r="D334" s="53">
        <v>228</v>
      </c>
    </row>
    <row r="335" spans="1:4" x14ac:dyDescent="0.25">
      <c r="A335" s="51" t="s">
        <v>203</v>
      </c>
      <c r="B335" s="51" t="s">
        <v>351</v>
      </c>
      <c r="C335" s="53">
        <v>3941</v>
      </c>
      <c r="D335" s="53">
        <v>312</v>
      </c>
    </row>
    <row r="336" spans="1:4" x14ac:dyDescent="0.25">
      <c r="A336" s="51" t="s">
        <v>203</v>
      </c>
      <c r="B336" s="51" t="s">
        <v>249</v>
      </c>
      <c r="C336" s="53">
        <v>3585</v>
      </c>
      <c r="D336" s="53">
        <v>351</v>
      </c>
    </row>
    <row r="337" spans="1:4" x14ac:dyDescent="0.25">
      <c r="A337" s="51" t="s">
        <v>203</v>
      </c>
      <c r="B337" s="51" t="s">
        <v>376</v>
      </c>
      <c r="C337" s="53">
        <v>2181</v>
      </c>
      <c r="D337" s="53">
        <v>62</v>
      </c>
    </row>
    <row r="338" spans="1:4" x14ac:dyDescent="0.25">
      <c r="A338" s="51" t="s">
        <v>203</v>
      </c>
      <c r="B338" s="51" t="s">
        <v>377</v>
      </c>
      <c r="C338" s="53">
        <v>1942</v>
      </c>
      <c r="D338" s="53">
        <v>90</v>
      </c>
    </row>
    <row r="339" spans="1:4" x14ac:dyDescent="0.25">
      <c r="A339" s="51" t="s">
        <v>203</v>
      </c>
      <c r="B339" s="51" t="s">
        <v>378</v>
      </c>
      <c r="C339" s="53">
        <v>1841</v>
      </c>
      <c r="D339" s="53">
        <v>184</v>
      </c>
    </row>
    <row r="340" spans="1:4" x14ac:dyDescent="0.25">
      <c r="A340" s="51" t="s">
        <v>203</v>
      </c>
      <c r="B340" s="51" t="s">
        <v>379</v>
      </c>
      <c r="C340" s="53">
        <v>2109</v>
      </c>
      <c r="D340" s="53">
        <v>154</v>
      </c>
    </row>
    <row r="341" spans="1:4" x14ac:dyDescent="0.25">
      <c r="A341" s="51" t="s">
        <v>203</v>
      </c>
      <c r="B341" s="51" t="s">
        <v>317</v>
      </c>
      <c r="C341" s="53">
        <v>717</v>
      </c>
      <c r="D341" s="53">
        <v>19</v>
      </c>
    </row>
    <row r="342" spans="1:4" x14ac:dyDescent="0.25">
      <c r="A342" s="51" t="s">
        <v>203</v>
      </c>
      <c r="B342" s="51" t="s">
        <v>380</v>
      </c>
      <c r="C342" s="53">
        <v>3020</v>
      </c>
      <c r="D342" s="53">
        <v>166</v>
      </c>
    </row>
    <row r="343" spans="1:4" x14ac:dyDescent="0.25">
      <c r="A343" s="51" t="s">
        <v>203</v>
      </c>
      <c r="B343" s="51" t="s">
        <v>381</v>
      </c>
      <c r="C343" s="53">
        <v>1361</v>
      </c>
      <c r="D343" s="53">
        <v>49</v>
      </c>
    </row>
    <row r="344" spans="1:4" x14ac:dyDescent="0.25">
      <c r="A344" s="51" t="s">
        <v>203</v>
      </c>
      <c r="B344" s="51" t="s">
        <v>110</v>
      </c>
      <c r="C344" s="53">
        <v>1719</v>
      </c>
      <c r="D344" s="53">
        <v>194</v>
      </c>
    </row>
    <row r="345" spans="1:4" x14ac:dyDescent="0.25">
      <c r="A345" s="51" t="s">
        <v>203</v>
      </c>
      <c r="B345" s="51" t="s">
        <v>382</v>
      </c>
      <c r="C345" s="53">
        <v>1695</v>
      </c>
      <c r="D345" s="53">
        <v>42</v>
      </c>
    </row>
    <row r="346" spans="1:4" x14ac:dyDescent="0.25">
      <c r="A346" s="51" t="s">
        <v>203</v>
      </c>
      <c r="B346" s="51" t="s">
        <v>383</v>
      </c>
      <c r="C346" s="53">
        <v>1798</v>
      </c>
      <c r="D346" s="53">
        <v>63</v>
      </c>
    </row>
    <row r="347" spans="1:4" x14ac:dyDescent="0.25">
      <c r="A347" s="51" t="s">
        <v>203</v>
      </c>
      <c r="B347" s="51" t="s">
        <v>94</v>
      </c>
      <c r="C347" s="53">
        <v>34216</v>
      </c>
      <c r="D347" s="53">
        <v>4534</v>
      </c>
    </row>
    <row r="348" spans="1:4" x14ac:dyDescent="0.25">
      <c r="A348" s="52" t="s">
        <v>203</v>
      </c>
      <c r="B348" s="52" t="s">
        <v>384</v>
      </c>
      <c r="C348" s="55">
        <v>125171</v>
      </c>
      <c r="D348" s="55">
        <v>12075</v>
      </c>
    </row>
    <row r="349" spans="1:4" x14ac:dyDescent="0.25">
      <c r="A349" s="51" t="s">
        <v>385</v>
      </c>
      <c r="B349" s="51" t="s">
        <v>206</v>
      </c>
      <c r="C349" s="53">
        <v>5654</v>
      </c>
      <c r="D349" s="53">
        <v>433</v>
      </c>
    </row>
    <row r="350" spans="1:4" x14ac:dyDescent="0.25">
      <c r="A350" s="51" t="s">
        <v>385</v>
      </c>
      <c r="B350" s="51" t="s">
        <v>386</v>
      </c>
      <c r="C350" s="53">
        <v>2180</v>
      </c>
      <c r="D350" s="53">
        <v>244</v>
      </c>
    </row>
    <row r="351" spans="1:4" x14ac:dyDescent="0.25">
      <c r="A351" s="51" t="s">
        <v>385</v>
      </c>
      <c r="B351" s="51" t="s">
        <v>387</v>
      </c>
      <c r="C351" s="53">
        <v>3925</v>
      </c>
      <c r="D351" s="53">
        <v>328</v>
      </c>
    </row>
    <row r="352" spans="1:4" x14ac:dyDescent="0.25">
      <c r="A352" s="51" t="s">
        <v>385</v>
      </c>
      <c r="B352" s="51" t="s">
        <v>388</v>
      </c>
      <c r="C352" s="53">
        <v>1673</v>
      </c>
      <c r="D352" s="53">
        <v>190</v>
      </c>
    </row>
    <row r="353" spans="1:4" x14ac:dyDescent="0.25">
      <c r="A353" s="51" t="s">
        <v>385</v>
      </c>
      <c r="B353" s="51" t="s">
        <v>389</v>
      </c>
      <c r="C353" s="53">
        <v>909</v>
      </c>
      <c r="D353" s="53">
        <v>109</v>
      </c>
    </row>
    <row r="354" spans="1:4" x14ac:dyDescent="0.25">
      <c r="A354" s="51" t="s">
        <v>385</v>
      </c>
      <c r="B354" s="51" t="s">
        <v>390</v>
      </c>
      <c r="C354" s="53">
        <v>584</v>
      </c>
      <c r="D354" s="53">
        <v>50</v>
      </c>
    </row>
    <row r="355" spans="1:4" x14ac:dyDescent="0.25">
      <c r="A355" s="51" t="s">
        <v>385</v>
      </c>
      <c r="B355" s="51" t="s">
        <v>391</v>
      </c>
      <c r="C355" s="53">
        <v>4298</v>
      </c>
      <c r="D355" s="53">
        <v>402</v>
      </c>
    </row>
    <row r="356" spans="1:4" x14ac:dyDescent="0.25">
      <c r="A356" s="51" t="s">
        <v>385</v>
      </c>
      <c r="B356" s="51" t="s">
        <v>392</v>
      </c>
      <c r="C356" s="53">
        <v>1367</v>
      </c>
      <c r="D356" s="53">
        <v>152</v>
      </c>
    </row>
    <row r="357" spans="1:4" x14ac:dyDescent="0.25">
      <c r="A357" s="51" t="s">
        <v>385</v>
      </c>
      <c r="B357" s="51" t="s">
        <v>393</v>
      </c>
      <c r="C357" s="53">
        <v>2361</v>
      </c>
      <c r="D357" s="53">
        <v>162</v>
      </c>
    </row>
    <row r="358" spans="1:4" x14ac:dyDescent="0.25">
      <c r="A358" s="51" t="s">
        <v>385</v>
      </c>
      <c r="B358" s="51" t="s">
        <v>394</v>
      </c>
      <c r="C358" s="53">
        <v>2840</v>
      </c>
      <c r="D358" s="53">
        <v>446</v>
      </c>
    </row>
    <row r="359" spans="1:4" x14ac:dyDescent="0.25">
      <c r="A359" s="51" t="s">
        <v>385</v>
      </c>
      <c r="B359" s="51" t="s">
        <v>186</v>
      </c>
      <c r="C359" s="53">
        <v>1101</v>
      </c>
      <c r="D359" s="53">
        <v>83</v>
      </c>
    </row>
    <row r="360" spans="1:4" x14ac:dyDescent="0.25">
      <c r="A360" s="51" t="s">
        <v>385</v>
      </c>
      <c r="B360" s="51" t="s">
        <v>332</v>
      </c>
      <c r="C360" s="53">
        <v>1436</v>
      </c>
      <c r="D360" s="53">
        <v>142</v>
      </c>
    </row>
    <row r="361" spans="1:4" x14ac:dyDescent="0.25">
      <c r="A361" s="51" t="s">
        <v>385</v>
      </c>
      <c r="B361" s="51" t="s">
        <v>395</v>
      </c>
      <c r="C361" s="53">
        <v>1722</v>
      </c>
      <c r="D361" s="53">
        <v>283</v>
      </c>
    </row>
    <row r="362" spans="1:4" x14ac:dyDescent="0.25">
      <c r="A362" s="51" t="s">
        <v>385</v>
      </c>
      <c r="B362" s="51" t="s">
        <v>368</v>
      </c>
      <c r="C362" s="53">
        <v>1725</v>
      </c>
      <c r="D362" s="53">
        <v>84</v>
      </c>
    </row>
    <row r="363" spans="1:4" x14ac:dyDescent="0.25">
      <c r="A363" s="51" t="s">
        <v>385</v>
      </c>
      <c r="B363" s="51" t="s">
        <v>396</v>
      </c>
      <c r="C363" s="53">
        <v>4380</v>
      </c>
      <c r="D363" s="53">
        <v>390</v>
      </c>
    </row>
    <row r="364" spans="1:4" x14ac:dyDescent="0.25">
      <c r="A364" s="51" t="s">
        <v>385</v>
      </c>
      <c r="B364" s="51" t="s">
        <v>397</v>
      </c>
      <c r="C364" s="53">
        <v>9707</v>
      </c>
      <c r="D364" s="53">
        <v>1141</v>
      </c>
    </row>
    <row r="365" spans="1:4" x14ac:dyDescent="0.25">
      <c r="A365" s="51" t="s">
        <v>385</v>
      </c>
      <c r="B365" s="51" t="s">
        <v>398</v>
      </c>
      <c r="C365" s="53">
        <v>10434</v>
      </c>
      <c r="D365" s="53">
        <v>1857</v>
      </c>
    </row>
    <row r="366" spans="1:4" x14ac:dyDescent="0.25">
      <c r="A366" s="51" t="s">
        <v>385</v>
      </c>
      <c r="B366" s="51" t="s">
        <v>399</v>
      </c>
      <c r="C366" s="53">
        <v>27436</v>
      </c>
      <c r="D366" s="53">
        <v>3458</v>
      </c>
    </row>
    <row r="367" spans="1:4" x14ac:dyDescent="0.25">
      <c r="A367" s="52" t="s">
        <v>385</v>
      </c>
      <c r="B367" s="52" t="s">
        <v>400</v>
      </c>
      <c r="C367" s="55">
        <v>83732</v>
      </c>
      <c r="D367" s="55">
        <v>9954</v>
      </c>
    </row>
    <row r="368" spans="1:4" x14ac:dyDescent="0.25">
      <c r="A368" s="59" t="s">
        <v>401</v>
      </c>
      <c r="B368" s="60"/>
      <c r="C368" s="53">
        <v>1787894</v>
      </c>
      <c r="D368" s="53">
        <v>184772</v>
      </c>
    </row>
    <row r="369" spans="1:4" x14ac:dyDescent="0.25">
      <c r="A369" s="61" t="s">
        <v>405</v>
      </c>
      <c r="B369" s="62"/>
      <c r="C369" s="58">
        <v>4011321</v>
      </c>
      <c r="D369" s="58">
        <v>556639</v>
      </c>
    </row>
  </sheetData>
  <mergeCells count="2">
    <mergeCell ref="A368:B368"/>
    <mergeCell ref="A369:B3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Үүрэн холбоо</vt:lpstr>
      <vt:lpstr>Хэрэглэгчийн тоо, байршлаар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Munkhzul Baatarragchaa</dc:creator>
  <cp:lastModifiedBy>Munkhzul Baatarragchaa</cp:lastModifiedBy>
  <dcterms:created xsi:type="dcterms:W3CDTF">2022-09-21T02:37:02Z</dcterms:created>
  <dcterms:modified xsi:type="dcterms:W3CDTF">2026-04-24T03:43:20Z</dcterms:modified>
</cp:coreProperties>
</file>